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374627\Eigene Dokumente\CMI\87427119d1e1487e94b467124963e2af\"/>
    </mc:Choice>
  </mc:AlternateContent>
  <workbookProtection workbookAlgorithmName="SHA-512" workbookHashValue="5U6O+ytKR0u7+Hr0GrNdHHBio0aUQVLXQEdqsOyq3YagFN9Jc4XMfhLpHXJthzY3CjY5Y0uk5hjkXQG3tOgwHA==" workbookSaltValue="GBneJbaOWVH5yYZtwJPekA==" workbookSpinCount="100000" lockStructure="1"/>
  <bookViews>
    <workbookView xWindow="0" yWindow="0" windowWidth="19200" windowHeight="7065"/>
  </bookViews>
  <sheets>
    <sheet name="Investitionsanträ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4" i="1" l="1"/>
  <c r="C45" i="1" l="1"/>
  <c r="C9" i="1"/>
  <c r="C13" i="1" s="1"/>
  <c r="C15" i="1" s="1"/>
  <c r="C44" i="1"/>
  <c r="C47" i="1" l="1"/>
  <c r="C53" i="1" s="1"/>
  <c r="C19" i="1"/>
  <c r="C26" i="1" l="1"/>
  <c r="C30" i="1" s="1"/>
  <c r="C37" i="1" s="1"/>
  <c r="C40" i="1" s="1"/>
</calcChain>
</file>

<file path=xl/sharedStrings.xml><?xml version="1.0" encoding="utf-8"?>
<sst xmlns="http://schemas.openxmlformats.org/spreadsheetml/2006/main" count="99" uniqueCount="87">
  <si>
    <r>
      <t xml:space="preserve">Folgekosten von Investitionen </t>
    </r>
    <r>
      <rPr>
        <sz val="10"/>
        <color theme="1"/>
        <rFont val="72 Black"/>
        <family val="2"/>
      </rPr>
      <t>nach SEV §§ 41-42</t>
    </r>
  </si>
  <si>
    <t>Bruttoinvestition Gesamtsumme</t>
  </si>
  <si>
    <t>1a</t>
  </si>
  <si>
    <t>Bruttoinvestition SEG-relevant</t>
  </si>
  <si>
    <t>1b</t>
  </si>
  <si>
    <t>◄ Ist diese Zahl grösser als 250'000, müssen die Folgekosten durch die KOSEG anerkannt werden.</t>
  </si>
  <si>
    <t>Anteil der Investition, der nicht SEG-finanzierte Angebote betrifft, dessen Folgekosten später im BAB nicht einem SEG-Kostenträger belastet werden.</t>
  </si>
  <si>
    <t>Alle Zahlen positiv eingeben</t>
  </si>
  <si>
    <t>Nettoinvestition SEG-relevant</t>
  </si>
  <si>
    <t>5a</t>
  </si>
  <si>
    <t>5b</t>
  </si>
  <si>
    <t>5c</t>
  </si>
  <si>
    <t xml:space="preserve">Weitere: </t>
  </si>
  <si>
    <t>abzügl. Subventionen von Dritten</t>
  </si>
  <si>
    <t>abzügl. Anteil nicht nach SEG finanziert</t>
  </si>
  <si>
    <t>1c</t>
  </si>
  <si>
    <t>abzügl. Anteil nicht liquiditätswirksam</t>
  </si>
  <si>
    <t>Anteil der Bruttoinvestitionssumme, der nicht liquiditätswirksam ist, beispielsweise Eigenleistungen.</t>
  </si>
  <si>
    <t>Total Bedarf an flüssigen Mitteln</t>
  </si>
  <si>
    <t>3a</t>
  </si>
  <si>
    <t>3b</t>
  </si>
  <si>
    <t>davon aus bestehenden flüssigen Mitteln</t>
  </si>
  <si>
    <t>3c</t>
  </si>
  <si>
    <t>3d</t>
  </si>
  <si>
    <t>davon aus Devestitionen</t>
  </si>
  <si>
    <t>3e</t>
  </si>
  <si>
    <t>davon aus Erhöhung Fremdkapital</t>
  </si>
  <si>
    <t>davon aus Cash Flow</t>
  </si>
  <si>
    <t>4a</t>
  </si>
  <si>
    <t>abzügl. zweckgebundene Beiträge</t>
  </si>
  <si>
    <t>Anteil mit Abschreibungsdauer 3 Jahre</t>
  </si>
  <si>
    <t>Anteil mit Abschreibungsdauer 5 Jahre</t>
  </si>
  <si>
    <t>Anteil mit Abschreibungsdauer 40 Jahre</t>
  </si>
  <si>
    <t>siehe SEV § 42</t>
  </si>
  <si>
    <t>Kontrolltotal (muss 0 sein)</t>
  </si>
  <si>
    <t>Jährliche Folgekosten</t>
  </si>
  <si>
    <t>Abschreibungen</t>
  </si>
  <si>
    <t>URE</t>
  </si>
  <si>
    <t>Kontrolltotal (Rest, noch nicht finanziert)</t>
  </si>
  <si>
    <t>6a</t>
  </si>
  <si>
    <t>6b</t>
  </si>
  <si>
    <t>6c</t>
  </si>
  <si>
    <t>◄ Über diese Zahl beschliesst die KOSEG.</t>
  </si>
  <si>
    <t>Total Folgekosten brutto</t>
  </si>
  <si>
    <t>Folgekosten brutto</t>
  </si>
  <si>
    <t>Dies ist ein grobes Muster, eine Vorlage. Situationsbedingt und projektspezifisch können andere Berechnungen sinnvoll und nötig sein.</t>
  </si>
  <si>
    <t>7a</t>
  </si>
  <si>
    <t>7b</t>
  </si>
  <si>
    <t>Ablösung bestehende Infrastruktur</t>
  </si>
  <si>
    <t xml:space="preserve">Ablösung laufende URE </t>
  </si>
  <si>
    <t>7c</t>
  </si>
  <si>
    <t>7d</t>
  </si>
  <si>
    <t>Reduktion Sachaufwand</t>
  </si>
  <si>
    <t>Reduktion Personalaufwand</t>
  </si>
  <si>
    <t>Bitte Zusammensetzung der Beträge und angewendete Schlüssel zur Abgrenzung SEG vs. Nicht-SEG in separaten Unterlagen darstellen.</t>
  </si>
  <si>
    <r>
      <t xml:space="preserve">Zum Beispiel Subventionen für energetische Sanierungen. Spenden sind hier </t>
    </r>
    <r>
      <rPr>
        <b/>
        <sz val="8"/>
        <color theme="1"/>
        <rFont val="Arial"/>
        <family val="2"/>
      </rPr>
      <t xml:space="preserve">nicht </t>
    </r>
    <r>
      <rPr>
        <sz val="8"/>
        <color theme="1"/>
        <rFont val="Arial"/>
        <family val="2"/>
      </rPr>
      <t>gemeint. Doppelzählung in 1a und 1b vermeiden.</t>
    </r>
  </si>
  <si>
    <t>Zum Beispiel Wegfall heutiger Mietaufwand durch Bau einer eigenen Liegenschaft.</t>
  </si>
  <si>
    <t>Zum Beispiel bei Renovation, heutige URE-Kosten - im Vergleich zu den URE-Kosten nach Renovation in 6c</t>
  </si>
  <si>
    <t>Auswirkungen auf Vollkosten (pro Jahr)</t>
  </si>
  <si>
    <t>Zum Beispiel tiefere Energiekosten nach energetischer Sanierung</t>
  </si>
  <si>
    <t>Zum Beispiel effizientere Prozesse durch besser geeignete Räumlichkeiten oder Digitalisierung</t>
  </si>
  <si>
    <t>7e</t>
  </si>
  <si>
    <t>Folgekosten netto</t>
  </si>
  <si>
    <t>Erwartete Auswirkung auf Monatspauschale</t>
  </si>
  <si>
    <t>Anzahl Plätze SEG (Kontingent)</t>
  </si>
  <si>
    <t>Erwartete durchschnittliche Auslastung</t>
  </si>
  <si>
    <t>8a</t>
  </si>
  <si>
    <t>8b</t>
  </si>
  <si>
    <t>Bruttoinvestition</t>
  </si>
  <si>
    <t>Nettoinvestition nach Abschreibungsdauer</t>
  </si>
  <si>
    <t>Tragbarkeit und Liquidität</t>
  </si>
  <si>
    <t>Zum Beispiel Veräusserung alte Liegenschaft</t>
  </si>
  <si>
    <t>Zum Beispiel herleiten aus Bilanz</t>
  </si>
  <si>
    <t>Zum Beispiel Darlehen, Bankkredite</t>
  </si>
  <si>
    <t>Flüssige Mittel aus laufendem Betrieb vor und während Investition inkl. erwartete neue Spendenerträge und erwartete Beiträge von Stiftungen etc.</t>
  </si>
  <si>
    <t>Dynamische Betrachtung über ganze Lebensdauer möglich (Planung Kosten auf Zeitachse pro Jahr), aber nicht nötig.</t>
  </si>
  <si>
    <t>Dynamische Betrachtung über ganze Lebensdauer möglich (Planung Amortisation auf Zeitachse pro Jahr), aber nicht nötig.</t>
  </si>
  <si>
    <t>Berechnungsvorlage für Projektanträge</t>
  </si>
  <si>
    <t>Beispiele in gelben Feldern überschreiben.</t>
  </si>
  <si>
    <t>◄ Diese Zahl ist auch wichtig für die KOSEG, Pauschalen sind aber Gegenstand der Leistungsvereinbarung zwischen GSD und Einrichtung.</t>
  </si>
  <si>
    <t>7f</t>
  </si>
  <si>
    <t>Entlastung aus Auflösung bestehende Fonds</t>
  </si>
  <si>
    <t>Gesamte Bruttoinvestition angeben inkl. Eigenleistungen, Projektkosten und Kosten für Provisorien, unabhängig von der Art der Finanzierung.</t>
  </si>
  <si>
    <t xml:space="preserve">Beinhaltet Finanzierung durch Auflösung von Spendenfonds oder Beiträge von Stiftungen </t>
  </si>
  <si>
    <t>Auch Betriebskosten wie Lizenzen und Support, falls nicht in Bruttoinvestition enthalten.</t>
  </si>
  <si>
    <t>Formel in C23 allenfalls anpassen, falls keine Investition mit Abschreibungsdauer 40 Jahre</t>
  </si>
  <si>
    <t>Kapitaleinsatz (1.75%)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</si>
</sst>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_ ;_ * \-#,##0_ ;_ * &quot;-&quot;??_ ;_ @_ "/>
  </numFmts>
  <fonts count="9" x14ac:knownFonts="1">
    <font>
      <sz val="11"/>
      <color theme="1"/>
      <name val="Arial"/>
      <family val="2"/>
    </font>
    <font>
      <sz val="18"/>
      <color theme="1"/>
      <name val="72 Black"/>
      <family val="2"/>
    </font>
    <font>
      <sz val="11"/>
      <color theme="1"/>
      <name val="72 Black"/>
      <family val="2"/>
    </font>
    <font>
      <sz val="10"/>
      <color theme="1"/>
      <name val="72 Black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4" tint="-0.249977111117893"/>
      <name val="Arial"/>
      <family val="2"/>
    </font>
    <font>
      <b/>
      <sz val="8"/>
      <color theme="1"/>
      <name val="Arial"/>
      <family val="2"/>
    </font>
    <font>
      <sz val="11"/>
      <color theme="4" tint="-0.249977111117893"/>
      <name val="72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1" fontId="4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9" fontId="4" fillId="2" borderId="1" xfId="0" applyNumberFormat="1" applyFont="1" applyFill="1" applyBorder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41" fontId="0" fillId="0" borderId="1" xfId="0" applyNumberFormat="1" applyBorder="1" applyProtection="1"/>
    <xf numFmtId="41" fontId="0" fillId="0" borderId="0" xfId="0" applyNumberFormat="1" applyBorder="1" applyProtection="1"/>
    <xf numFmtId="41" fontId="5" fillId="0" borderId="0" xfId="0" applyNumberFormat="1" applyFont="1" applyProtection="1"/>
    <xf numFmtId="164" fontId="0" fillId="0" borderId="1" xfId="0" applyNumberFormat="1" applyBorder="1" applyProtection="1"/>
    <xf numFmtId="0" fontId="1" fillId="0" borderId="0" xfId="0" applyFont="1" applyProtection="1"/>
    <xf numFmtId="0" fontId="5" fillId="0" borderId="0" xfId="0" applyFont="1" applyAlignment="1" applyProtection="1">
      <alignment horizontal="left"/>
    </xf>
    <xf numFmtId="0" fontId="5" fillId="2" borderId="1" xfId="0" applyFont="1" applyFill="1" applyBorder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8" fillId="0" borderId="0" xfId="0" applyFont="1" applyProtection="1"/>
    <xf numFmtId="0" fontId="6" fillId="0" borderId="0" xfId="0" applyFont="1" applyProtection="1"/>
    <xf numFmtId="0" fontId="5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C26" sqref="C26"/>
    </sheetView>
  </sheetViews>
  <sheetFormatPr baseColWidth="10" defaultColWidth="11.25" defaultRowHeight="14.25" x14ac:dyDescent="0.2"/>
  <cols>
    <col min="1" max="1" width="2.75" style="4" customWidth="1"/>
    <col min="2" max="2" width="48.75" style="4" customWidth="1"/>
    <col min="3" max="3" width="17.75" style="4" bestFit="1" customWidth="1"/>
    <col min="4" max="4" width="10.75" style="4" customWidth="1"/>
    <col min="5" max="5" width="26.125" style="4" customWidth="1"/>
    <col min="6" max="16384" width="11.25" style="4"/>
  </cols>
  <sheetData>
    <row r="1" spans="1:5" ht="23.25" x14ac:dyDescent="0.35">
      <c r="A1" s="10" t="s">
        <v>0</v>
      </c>
    </row>
    <row r="2" spans="1:5" x14ac:dyDescent="0.2">
      <c r="A2" s="4" t="s">
        <v>77</v>
      </c>
      <c r="E2" s="11" t="s">
        <v>45</v>
      </c>
    </row>
    <row r="3" spans="1:5" x14ac:dyDescent="0.2">
      <c r="E3" s="12" t="s">
        <v>78</v>
      </c>
    </row>
    <row r="4" spans="1:5" x14ac:dyDescent="0.2">
      <c r="E4" s="11" t="s">
        <v>54</v>
      </c>
    </row>
    <row r="5" spans="1:5" x14ac:dyDescent="0.2">
      <c r="A5" s="13" t="s">
        <v>68</v>
      </c>
      <c r="C5" s="5" t="s">
        <v>7</v>
      </c>
    </row>
    <row r="6" spans="1:5" x14ac:dyDescent="0.2">
      <c r="A6" s="14">
        <v>1</v>
      </c>
      <c r="B6" s="4" t="s">
        <v>1</v>
      </c>
      <c r="C6" s="1">
        <v>5000000</v>
      </c>
      <c r="E6" s="11" t="s">
        <v>82</v>
      </c>
    </row>
    <row r="7" spans="1:5" x14ac:dyDescent="0.2">
      <c r="A7" s="14" t="s">
        <v>2</v>
      </c>
      <c r="B7" s="4" t="s">
        <v>13</v>
      </c>
      <c r="C7" s="1">
        <v>50000</v>
      </c>
      <c r="E7" s="11" t="s">
        <v>55</v>
      </c>
    </row>
    <row r="8" spans="1:5" x14ac:dyDescent="0.2">
      <c r="A8" s="14" t="s">
        <v>4</v>
      </c>
      <c r="B8" s="4" t="s">
        <v>14</v>
      </c>
      <c r="C8" s="1">
        <v>1800000</v>
      </c>
      <c r="E8" s="11" t="s">
        <v>6</v>
      </c>
    </row>
    <row r="9" spans="1:5" x14ac:dyDescent="0.2">
      <c r="A9" s="14">
        <v>2</v>
      </c>
      <c r="B9" s="4" t="s">
        <v>3</v>
      </c>
      <c r="C9" s="6">
        <f>C6-C8-C7</f>
        <v>3150000</v>
      </c>
      <c r="D9" s="15"/>
      <c r="E9" s="15" t="s">
        <v>5</v>
      </c>
    </row>
    <row r="10" spans="1:5" x14ac:dyDescent="0.2">
      <c r="A10" s="14"/>
      <c r="C10" s="7"/>
      <c r="D10" s="16"/>
    </row>
    <row r="11" spans="1:5" x14ac:dyDescent="0.2">
      <c r="A11" s="14"/>
    </row>
    <row r="12" spans="1:5" x14ac:dyDescent="0.2">
      <c r="A12" s="13" t="s">
        <v>69</v>
      </c>
      <c r="C12" s="5" t="s">
        <v>7</v>
      </c>
    </row>
    <row r="13" spans="1:5" x14ac:dyDescent="0.2">
      <c r="A13" s="14">
        <v>4</v>
      </c>
      <c r="B13" s="4" t="s">
        <v>3</v>
      </c>
      <c r="C13" s="6">
        <f>C9</f>
        <v>3150000</v>
      </c>
    </row>
    <row r="14" spans="1:5" x14ac:dyDescent="0.2">
      <c r="A14" s="14" t="s">
        <v>28</v>
      </c>
      <c r="B14" s="4" t="s">
        <v>29</v>
      </c>
      <c r="C14" s="1">
        <v>450000</v>
      </c>
      <c r="E14" s="11" t="s">
        <v>83</v>
      </c>
    </row>
    <row r="15" spans="1:5" x14ac:dyDescent="0.2">
      <c r="A15" s="4">
        <v>5</v>
      </c>
      <c r="B15" s="4" t="s">
        <v>8</v>
      </c>
      <c r="C15" s="6">
        <f>C13-C14</f>
        <v>2700000</v>
      </c>
      <c r="E15" s="11"/>
    </row>
    <row r="16" spans="1:5" x14ac:dyDescent="0.2">
      <c r="A16" s="4" t="s">
        <v>9</v>
      </c>
      <c r="B16" s="4" t="s">
        <v>30</v>
      </c>
      <c r="C16" s="1">
        <v>20000</v>
      </c>
      <c r="E16" s="11" t="s">
        <v>33</v>
      </c>
    </row>
    <row r="17" spans="1:5" x14ac:dyDescent="0.2">
      <c r="A17" s="4" t="s">
        <v>10</v>
      </c>
      <c r="B17" s="4" t="s">
        <v>31</v>
      </c>
      <c r="C17" s="1">
        <v>470000</v>
      </c>
      <c r="E17" s="11" t="s">
        <v>33</v>
      </c>
    </row>
    <row r="18" spans="1:5" x14ac:dyDescent="0.2">
      <c r="A18" s="4" t="s">
        <v>11</v>
      </c>
      <c r="B18" s="4" t="s">
        <v>32</v>
      </c>
      <c r="C18" s="1">
        <v>2210000</v>
      </c>
      <c r="E18" s="11" t="s">
        <v>33</v>
      </c>
    </row>
    <row r="19" spans="1:5" x14ac:dyDescent="0.2">
      <c r="B19" s="17" t="s">
        <v>34</v>
      </c>
      <c r="C19" s="8">
        <f>C15-C16-C17-C18</f>
        <v>0</v>
      </c>
    </row>
    <row r="22" spans="1:5" x14ac:dyDescent="0.2">
      <c r="A22" s="13" t="s">
        <v>35</v>
      </c>
      <c r="C22" s="5" t="s">
        <v>7</v>
      </c>
      <c r="E22" s="11" t="s">
        <v>75</v>
      </c>
    </row>
    <row r="23" spans="1:5" x14ac:dyDescent="0.2">
      <c r="A23" s="14" t="s">
        <v>39</v>
      </c>
      <c r="B23" s="4" t="s">
        <v>36</v>
      </c>
      <c r="C23" s="6">
        <f>C13/40</f>
        <v>78750</v>
      </c>
      <c r="E23" s="11" t="s">
        <v>85</v>
      </c>
    </row>
    <row r="24" spans="1:5" x14ac:dyDescent="0.2">
      <c r="A24" s="14" t="s">
        <v>40</v>
      </c>
      <c r="B24" s="4" t="s">
        <v>86</v>
      </c>
      <c r="C24" s="6">
        <f>C15*0.0175/2</f>
        <v>23625.000000000004</v>
      </c>
    </row>
    <row r="25" spans="1:5" x14ac:dyDescent="0.2">
      <c r="A25" s="14" t="s">
        <v>41</v>
      </c>
      <c r="B25" s="4" t="s">
        <v>37</v>
      </c>
      <c r="C25" s="1">
        <v>31500</v>
      </c>
      <c r="E25" s="11" t="s">
        <v>84</v>
      </c>
    </row>
    <row r="26" spans="1:5" x14ac:dyDescent="0.2">
      <c r="A26" s="4">
        <v>6</v>
      </c>
      <c r="B26" s="4" t="s">
        <v>43</v>
      </c>
      <c r="C26" s="6">
        <f>SUM(C23:C25)</f>
        <v>133875</v>
      </c>
      <c r="E26" s="15" t="s">
        <v>42</v>
      </c>
    </row>
    <row r="29" spans="1:5" x14ac:dyDescent="0.2">
      <c r="A29" s="13" t="s">
        <v>58</v>
      </c>
      <c r="C29" s="5" t="s">
        <v>7</v>
      </c>
      <c r="E29" s="11" t="s">
        <v>75</v>
      </c>
    </row>
    <row r="30" spans="1:5" x14ac:dyDescent="0.2">
      <c r="A30" s="4">
        <v>6</v>
      </c>
      <c r="B30" s="4" t="s">
        <v>44</v>
      </c>
      <c r="C30" s="6">
        <f>C26</f>
        <v>133875</v>
      </c>
    </row>
    <row r="31" spans="1:5" x14ac:dyDescent="0.2">
      <c r="A31" s="14" t="s">
        <v>46</v>
      </c>
      <c r="B31" s="4" t="s">
        <v>48</v>
      </c>
      <c r="C31" s="1">
        <v>130000</v>
      </c>
      <c r="E31" s="11" t="s">
        <v>56</v>
      </c>
    </row>
    <row r="32" spans="1:5" x14ac:dyDescent="0.2">
      <c r="A32" s="14" t="s">
        <v>47</v>
      </c>
      <c r="B32" s="4" t="s">
        <v>49</v>
      </c>
      <c r="C32" s="1">
        <v>20000</v>
      </c>
      <c r="E32" s="11" t="s">
        <v>57</v>
      </c>
    </row>
    <row r="33" spans="1:5" x14ac:dyDescent="0.2">
      <c r="A33" s="14" t="s">
        <v>50</v>
      </c>
      <c r="B33" s="4" t="s">
        <v>52</v>
      </c>
      <c r="C33" s="1">
        <v>5000</v>
      </c>
      <c r="E33" s="11" t="s">
        <v>59</v>
      </c>
    </row>
    <row r="34" spans="1:5" x14ac:dyDescent="0.2">
      <c r="A34" s="14" t="s">
        <v>51</v>
      </c>
      <c r="B34" s="4" t="s">
        <v>53</v>
      </c>
      <c r="C34" s="1">
        <v>20000</v>
      </c>
      <c r="E34" s="11" t="s">
        <v>60</v>
      </c>
    </row>
    <row r="35" spans="1:5" x14ac:dyDescent="0.2">
      <c r="A35" s="14" t="s">
        <v>61</v>
      </c>
      <c r="B35" s="4" t="s">
        <v>81</v>
      </c>
      <c r="C35" s="1">
        <v>0</v>
      </c>
      <c r="E35" s="11"/>
    </row>
    <row r="36" spans="1:5" x14ac:dyDescent="0.2">
      <c r="A36" s="14" t="s">
        <v>80</v>
      </c>
      <c r="B36" s="2" t="s">
        <v>12</v>
      </c>
      <c r="C36" s="1">
        <v>0</v>
      </c>
    </row>
    <row r="37" spans="1:5" x14ac:dyDescent="0.2">
      <c r="A37" s="14">
        <v>7</v>
      </c>
      <c r="B37" s="4" t="s">
        <v>62</v>
      </c>
      <c r="C37" s="6">
        <f>C30-C31-C32-C33-C34-C35-C36</f>
        <v>-41125</v>
      </c>
    </row>
    <row r="38" spans="1:5" x14ac:dyDescent="0.2">
      <c r="A38" s="14" t="s">
        <v>66</v>
      </c>
      <c r="B38" s="4" t="s">
        <v>64</v>
      </c>
      <c r="C38" s="1">
        <v>17</v>
      </c>
    </row>
    <row r="39" spans="1:5" x14ac:dyDescent="0.2">
      <c r="A39" s="14" t="s">
        <v>67</v>
      </c>
      <c r="B39" s="4" t="s">
        <v>65</v>
      </c>
      <c r="C39" s="3">
        <v>0.95</v>
      </c>
    </row>
    <row r="40" spans="1:5" x14ac:dyDescent="0.2">
      <c r="A40" s="14">
        <v>8</v>
      </c>
      <c r="B40" s="4" t="s">
        <v>63</v>
      </c>
      <c r="C40" s="9">
        <f>C37/C38/12/C39</f>
        <v>-212.20330237358101</v>
      </c>
      <c r="D40" s="15"/>
      <c r="E40" s="15" t="s">
        <v>79</v>
      </c>
    </row>
    <row r="41" spans="1:5" x14ac:dyDescent="0.2">
      <c r="A41" s="14"/>
    </row>
    <row r="42" spans="1:5" x14ac:dyDescent="0.2">
      <c r="A42" s="14"/>
    </row>
    <row r="43" spans="1:5" x14ac:dyDescent="0.2">
      <c r="A43" s="13" t="s">
        <v>70</v>
      </c>
      <c r="C43" s="5" t="s">
        <v>7</v>
      </c>
      <c r="E43" s="11" t="s">
        <v>76</v>
      </c>
    </row>
    <row r="44" spans="1:5" x14ac:dyDescent="0.2">
      <c r="A44" s="14">
        <v>1</v>
      </c>
      <c r="B44" s="4" t="s">
        <v>1</v>
      </c>
      <c r="C44" s="6">
        <f>C6</f>
        <v>5000000</v>
      </c>
    </row>
    <row r="45" spans="1:5" x14ac:dyDescent="0.2">
      <c r="A45" s="14" t="s">
        <v>2</v>
      </c>
      <c r="B45" s="4" t="s">
        <v>13</v>
      </c>
      <c r="C45" s="6">
        <f>C7</f>
        <v>50000</v>
      </c>
    </row>
    <row r="46" spans="1:5" x14ac:dyDescent="0.2">
      <c r="A46" s="14" t="s">
        <v>15</v>
      </c>
      <c r="B46" s="4" t="s">
        <v>16</v>
      </c>
      <c r="C46" s="1">
        <v>250000</v>
      </c>
      <c r="E46" s="11" t="s">
        <v>17</v>
      </c>
    </row>
    <row r="47" spans="1:5" x14ac:dyDescent="0.2">
      <c r="A47" s="14">
        <v>3</v>
      </c>
      <c r="B47" s="4" t="s">
        <v>18</v>
      </c>
      <c r="C47" s="6">
        <f>C44-C45-C46</f>
        <v>4700000</v>
      </c>
    </row>
    <row r="48" spans="1:5" x14ac:dyDescent="0.2">
      <c r="A48" s="14" t="s">
        <v>19</v>
      </c>
      <c r="B48" s="4" t="s">
        <v>21</v>
      </c>
      <c r="C48" s="1">
        <v>1200000</v>
      </c>
      <c r="E48" s="11" t="s">
        <v>72</v>
      </c>
    </row>
    <row r="49" spans="1:5" x14ac:dyDescent="0.2">
      <c r="A49" s="14" t="s">
        <v>20</v>
      </c>
      <c r="B49" s="4" t="s">
        <v>27</v>
      </c>
      <c r="C49" s="1">
        <v>200000</v>
      </c>
      <c r="E49" s="11" t="s">
        <v>74</v>
      </c>
    </row>
    <row r="50" spans="1:5" x14ac:dyDescent="0.2">
      <c r="A50" s="14" t="s">
        <v>22</v>
      </c>
      <c r="B50" s="4" t="s">
        <v>24</v>
      </c>
      <c r="C50" s="1">
        <v>0</v>
      </c>
      <c r="E50" s="11" t="s">
        <v>71</v>
      </c>
    </row>
    <row r="51" spans="1:5" x14ac:dyDescent="0.2">
      <c r="A51" s="14" t="s">
        <v>23</v>
      </c>
      <c r="B51" s="4" t="s">
        <v>26</v>
      </c>
      <c r="C51" s="1">
        <v>3000000</v>
      </c>
      <c r="E51" s="11" t="s">
        <v>73</v>
      </c>
    </row>
    <row r="52" spans="1:5" x14ac:dyDescent="0.2">
      <c r="A52" s="14" t="s">
        <v>25</v>
      </c>
      <c r="B52" s="2" t="s">
        <v>12</v>
      </c>
      <c r="C52" s="1">
        <v>0</v>
      </c>
    </row>
    <row r="53" spans="1:5" x14ac:dyDescent="0.2">
      <c r="A53" s="14"/>
      <c r="B53" s="17" t="s">
        <v>38</v>
      </c>
      <c r="C53" s="8">
        <f>C47-C48-C49-C50-C51-C52</f>
        <v>300000</v>
      </c>
    </row>
  </sheetData>
  <sheetProtection algorithmName="SHA-512" hashValue="T/fMHubEd/VH0I63yh8zZGo9I50jLNrnnTYsLM1PQ8j3FA/3ueq9FJVdEghAqUMvn/YbIb/vkGXXJIVtE4HVaw==" saltValue="ljMxBbv+oU7qSqHDqBaEp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Investitionsanträge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 Buchser</dc:creator>
  <cp:lastModifiedBy>Simeon Bobby</cp:lastModifiedBy>
  <dcterms:created xsi:type="dcterms:W3CDTF">2021-12-30T09:48:00Z</dcterms:created>
  <dcterms:modified xsi:type="dcterms:W3CDTF">2024-04-11T12:08:48Z</dcterms:modified>
</cp:coreProperties>
</file>