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kt\shares\KTHOMES\00351511\Eigene Dokumente\CMI\3d0be70d11e6489f95bd2966f4e65afa\"/>
    </mc:Choice>
  </mc:AlternateContent>
  <workbookProtection workbookAlgorithmName="SHA-512" workbookHashValue="BqTTRaDUDSK6YmRjey6O54zDbCvWXPZ2Dbcz8hUysAwg6wZJtJWlol59Tg9WHXJbPGERD41CpC5DM7syfH2wGg==" workbookSaltValue="FbmA9u7K/NqJ29yyATXrsQ==" workbookSpinCount="100000" lockStructure="1"/>
  <bookViews>
    <workbookView xWindow="0" yWindow="0" windowWidth="2160" windowHeight="0"/>
  </bookViews>
  <sheets>
    <sheet name="Berechnung (Teil-)Bevorschussun" sheetId="17" r:id="rId1"/>
    <sheet name="Berechnung massgebendes Einkomm" sheetId="1" r:id="rId2"/>
    <sheet name="Berechnung tatsäch Verhältnisse" sheetId="2" r:id="rId3"/>
    <sheet name="100.1 EK KlientIn" sheetId="3" r:id="rId4"/>
    <sheet name="100.2 EK KlientIn " sheetId="15" r:id="rId5"/>
    <sheet name="100.3 EK KlientIn" sheetId="5" r:id="rId6"/>
    <sheet name="270.1 VP KlientIn" sheetId="12" r:id="rId7"/>
    <sheet name="400.1 Vermögen KlientIn" sheetId="14" r:id="rId8"/>
    <sheet name="190 Liegenschaft KlientIn" sheetId="8" r:id="rId9"/>
    <sheet name="101.1 EK PartnerIn" sheetId="6" r:id="rId10"/>
    <sheet name="101.2 EK PartnerIn" sheetId="11" r:id="rId11"/>
    <sheet name="270.2 VP PartnerIn" sheetId="10" r:id="rId12"/>
    <sheet name="400.2 Vermögen PartnerIn" sheetId="7" r:id="rId13"/>
    <sheet name="190 Liegenschaft PartnerIn" sheetId="18" r:id="rId14"/>
  </sheets>
  <definedNames>
    <definedName name="_xlnm._FilterDatabase" localSheetId="3" hidden="1">'100.1 EK KlientIn'!$A$5:$H$28</definedName>
    <definedName name="_GoBack" localSheetId="0">'Berechnung (Teil-)Bevorschussun'!$B$59</definedName>
    <definedName name="_xlnm.Print_Area" localSheetId="8">'190 Liegenschaft KlientIn'!$A$1:$D$26</definedName>
    <definedName name="_xlnm.Print_Area" localSheetId="13">'190 Liegenschaft PartnerIn'!$A$1:$D$25</definedName>
    <definedName name="_xlnm.Print_Area" localSheetId="0">'Berechnung (Teil-)Bevorschussun'!$A$1:$F$43</definedName>
  </definedNames>
  <calcPr calcId="162913"/>
</workbook>
</file>

<file path=xl/calcChain.xml><?xml version="1.0" encoding="utf-8"?>
<calcChain xmlns="http://schemas.openxmlformats.org/spreadsheetml/2006/main">
  <c r="E21" i="17" l="1"/>
  <c r="E20" i="17"/>
  <c r="E19" i="17"/>
  <c r="E18" i="17"/>
  <c r="E17" i="17"/>
  <c r="H39" i="1" l="1"/>
  <c r="H20" i="1"/>
  <c r="H38" i="1" l="1"/>
  <c r="E6" i="17" l="1"/>
  <c r="E7" i="17" l="1"/>
  <c r="E8" i="17"/>
  <c r="E9" i="17"/>
  <c r="E11" i="17" l="1"/>
  <c r="E13" i="17" s="1"/>
  <c r="E16" i="17"/>
  <c r="A32" i="17"/>
  <c r="A33" i="17"/>
  <c r="A34" i="17"/>
  <c r="A35" i="17"/>
  <c r="A31" i="17"/>
  <c r="C17" i="18"/>
  <c r="C17" i="8"/>
  <c r="B2" i="18"/>
  <c r="A46" i="1" l="1"/>
  <c r="C15" i="7"/>
  <c r="C15" i="14"/>
  <c r="C50" i="14" s="1"/>
  <c r="H10" i="1"/>
  <c r="B2" i="6"/>
  <c r="B2" i="11"/>
  <c r="B2" i="7"/>
  <c r="B2" i="10"/>
  <c r="B2" i="12"/>
  <c r="B2" i="8"/>
  <c r="B2" i="2"/>
  <c r="B2" i="14" l="1"/>
  <c r="B2" i="5"/>
  <c r="B2" i="15"/>
  <c r="B2" i="3"/>
  <c r="E3" i="1"/>
  <c r="C3" i="1"/>
  <c r="H23" i="11" l="1"/>
  <c r="G21" i="11"/>
  <c r="G22" i="11" s="1"/>
  <c r="G29" i="11" s="1"/>
  <c r="F21" i="11"/>
  <c r="F22" i="11" s="1"/>
  <c r="F29" i="11" s="1"/>
  <c r="E21" i="11"/>
  <c r="D21" i="11"/>
  <c r="C21" i="11"/>
  <c r="H20" i="11"/>
  <c r="H19" i="11"/>
  <c r="H18" i="11"/>
  <c r="H17" i="11"/>
  <c r="H16" i="11"/>
  <c r="H15" i="11"/>
  <c r="H14" i="11"/>
  <c r="H13" i="11"/>
  <c r="H12" i="11"/>
  <c r="H11" i="11"/>
  <c r="H10" i="11"/>
  <c r="H9" i="11"/>
  <c r="H23" i="6"/>
  <c r="G22" i="6"/>
  <c r="G29" i="6" s="1"/>
  <c r="F22" i="6"/>
  <c r="F29" i="6" s="1"/>
  <c r="G21" i="6"/>
  <c r="F21" i="6"/>
  <c r="E21" i="6"/>
  <c r="D21" i="6"/>
  <c r="C21" i="6"/>
  <c r="H20" i="6"/>
  <c r="H19" i="6"/>
  <c r="H18" i="6"/>
  <c r="H17" i="6"/>
  <c r="H16" i="6"/>
  <c r="H15" i="6"/>
  <c r="H14" i="6"/>
  <c r="H13" i="6"/>
  <c r="H12" i="6"/>
  <c r="H11" i="6"/>
  <c r="H10" i="6"/>
  <c r="H9" i="6"/>
  <c r="H21" i="6" s="1"/>
  <c r="H22" i="6" s="1"/>
  <c r="H28" i="6" s="1"/>
  <c r="H29" i="6" s="1"/>
  <c r="H22" i="5"/>
  <c r="G21" i="5"/>
  <c r="G28" i="5" s="1"/>
  <c r="G20" i="5"/>
  <c r="F20" i="5"/>
  <c r="F21" i="5" s="1"/>
  <c r="F28" i="5" s="1"/>
  <c r="E20" i="5"/>
  <c r="D20" i="5"/>
  <c r="C20" i="5"/>
  <c r="H19" i="5"/>
  <c r="H18" i="5"/>
  <c r="H17" i="5"/>
  <c r="H16" i="5"/>
  <c r="H15" i="5"/>
  <c r="H14" i="5"/>
  <c r="H13" i="5"/>
  <c r="H12" i="5"/>
  <c r="H11" i="5"/>
  <c r="H10" i="5"/>
  <c r="H9" i="5"/>
  <c r="H8" i="5"/>
  <c r="H22" i="15"/>
  <c r="G20" i="15"/>
  <c r="G21" i="15" s="1"/>
  <c r="G28" i="15" s="1"/>
  <c r="F20" i="15"/>
  <c r="F21" i="15" s="1"/>
  <c r="F28" i="15" s="1"/>
  <c r="E20" i="15"/>
  <c r="D20" i="15"/>
  <c r="C20" i="15"/>
  <c r="H19" i="15"/>
  <c r="H18" i="15"/>
  <c r="H17" i="15"/>
  <c r="H16" i="15"/>
  <c r="H15" i="15"/>
  <c r="H14" i="15"/>
  <c r="H13" i="15"/>
  <c r="H12" i="15"/>
  <c r="H11" i="15"/>
  <c r="H10" i="15"/>
  <c r="H9" i="15"/>
  <c r="H8" i="15"/>
  <c r="G20" i="3"/>
  <c r="G21" i="3" s="1"/>
  <c r="G28" i="3" s="1"/>
  <c r="F20" i="3"/>
  <c r="F21" i="3" s="1"/>
  <c r="F28" i="3" s="1"/>
  <c r="D5" i="2" l="1"/>
  <c r="C5" i="2"/>
  <c r="H20" i="15"/>
  <c r="H21" i="15" s="1"/>
  <c r="H27" i="15" s="1"/>
  <c r="H28" i="15" s="1"/>
  <c r="H21" i="11"/>
  <c r="H22" i="11" s="1"/>
  <c r="H28" i="11" s="1"/>
  <c r="H29" i="11" s="1"/>
  <c r="D4" i="2" s="1"/>
  <c r="H20" i="5"/>
  <c r="H21" i="5" s="1"/>
  <c r="H27" i="5" s="1"/>
  <c r="H28" i="5" s="1"/>
  <c r="H22" i="3" l="1"/>
  <c r="H10" i="3" l="1"/>
  <c r="D23" i="2"/>
  <c r="D28" i="2" l="1"/>
  <c r="H12" i="1"/>
  <c r="H8" i="1" l="1"/>
  <c r="C48" i="7" l="1"/>
  <c r="C41" i="7"/>
  <c r="C36" i="7"/>
  <c r="C31" i="7"/>
  <c r="C25" i="7"/>
  <c r="C20" i="7"/>
  <c r="C50" i="7"/>
  <c r="D52" i="2" s="1"/>
  <c r="G30" i="1" s="1"/>
  <c r="H30" i="1" s="1"/>
  <c r="C41" i="14"/>
  <c r="C20" i="14"/>
  <c r="H14" i="3" l="1"/>
  <c r="H8" i="3"/>
  <c r="H9" i="3"/>
  <c r="H11" i="3"/>
  <c r="H12" i="3"/>
  <c r="H13" i="3"/>
  <c r="H15" i="3"/>
  <c r="H16" i="3"/>
  <c r="H17" i="3"/>
  <c r="H18" i="3"/>
  <c r="H19" i="3"/>
  <c r="H20" i="3" l="1"/>
  <c r="H21" i="3" s="1"/>
  <c r="H27" i="3" s="1"/>
  <c r="H28" i="3" s="1"/>
  <c r="C4" i="2" s="1"/>
  <c r="C48" i="14"/>
  <c r="C52" i="2"/>
  <c r="G29" i="1" s="1"/>
  <c r="H29" i="1" s="1"/>
  <c r="C25" i="14"/>
  <c r="C31" i="14"/>
  <c r="C36" i="14"/>
  <c r="H32" i="1" l="1"/>
  <c r="G31" i="1"/>
  <c r="H31" i="1" s="1"/>
  <c r="E15" i="17"/>
  <c r="G11" i="1" l="1"/>
  <c r="H11" i="1" s="1"/>
  <c r="C32" i="12" l="1"/>
  <c r="H9" i="1" l="1"/>
  <c r="H17" i="1" s="1"/>
  <c r="H21" i="1" s="1"/>
  <c r="C10" i="12" l="1"/>
  <c r="C15" i="12" s="1"/>
  <c r="C36" i="12" s="1"/>
  <c r="C23" i="2"/>
  <c r="C32" i="10"/>
  <c r="C10" i="10"/>
  <c r="C15" i="10" s="1"/>
  <c r="C28" i="2" l="1"/>
  <c r="C36" i="10"/>
  <c r="C37" i="12"/>
  <c r="C37" i="10" l="1"/>
  <c r="D41" i="2" s="1"/>
  <c r="D48" i="2" s="1"/>
  <c r="D50" i="2" s="1"/>
  <c r="C41" i="2"/>
  <c r="C48" i="2" s="1"/>
  <c r="C50" i="2" s="1"/>
  <c r="G28" i="1" l="1"/>
  <c r="E20" i="3"/>
  <c r="D20" i="3"/>
  <c r="C20" i="3"/>
  <c r="H28" i="1" l="1"/>
  <c r="G27" i="1" l="1"/>
  <c r="H27" i="1" s="1"/>
  <c r="H36" i="1" s="1"/>
  <c r="H40" i="1" l="1"/>
  <c r="E43" i="1" s="1"/>
  <c r="E23" i="17" s="1"/>
  <c r="E24" i="17" s="1"/>
  <c r="E25" i="17" s="1"/>
  <c r="E26" i="17" s="1"/>
  <c r="C30" i="17" s="1"/>
  <c r="D30" i="17" l="1"/>
  <c r="D31" i="17" l="1"/>
  <c r="E30" i="17"/>
  <c r="D35" i="17"/>
  <c r="D34" i="17"/>
  <c r="D33" i="17"/>
  <c r="C33" i="17" s="1"/>
  <c r="D32" i="17"/>
  <c r="C34" i="17" l="1"/>
  <c r="E34" i="17"/>
  <c r="C35" i="17"/>
  <c r="E35" i="17"/>
  <c r="C32" i="17"/>
  <c r="E32" i="17"/>
  <c r="E33" i="17"/>
  <c r="C31" i="17"/>
  <c r="E31" i="17"/>
</calcChain>
</file>

<file path=xl/comments1.xml><?xml version="1.0" encoding="utf-8"?>
<comments xmlns="http://schemas.openxmlformats.org/spreadsheetml/2006/main">
  <authors>
    <author xml:space="preserve">Cäcilia Lachenmeier </author>
    <author>David Knupp</author>
  </authors>
  <commentList>
    <comment ref="A2" authorId="0" shapeId="0">
      <text>
        <r>
          <rPr>
            <sz val="8"/>
            <color indexed="81"/>
            <rFont val="Segoe UI"/>
            <family val="2"/>
          </rPr>
          <t>Die gelb markierten Felder sind manuel auszufüllen</t>
        </r>
        <r>
          <rPr>
            <sz val="9"/>
            <color indexed="81"/>
            <rFont val="Segoe UI"/>
            <family val="2"/>
          </rPr>
          <t xml:space="preserve">
</t>
        </r>
      </text>
    </comment>
    <comment ref="A4" authorId="1" shapeId="0">
      <text>
        <r>
          <rPr>
            <sz val="8"/>
            <color indexed="81"/>
            <rFont val="Segoe UI"/>
            <family val="2"/>
          </rPr>
          <t xml:space="preserve">Zutreffendes ist  mit 1 auszufüllen. Es darf nur eine Kategorie gewählt werden
</t>
        </r>
      </text>
    </comment>
    <comment ref="E6" authorId="0" shapeId="0">
      <text>
        <r>
          <rPr>
            <sz val="8"/>
            <color indexed="81"/>
            <rFont val="Segoe UI"/>
            <family val="2"/>
          </rPr>
          <t>Die grau markierten Felder werden automatisch ausgefüllt</t>
        </r>
      </text>
    </comment>
    <comment ref="E17" authorId="0" shapeId="0">
      <text>
        <r>
          <rPr>
            <sz val="8"/>
            <color indexed="81"/>
            <rFont val="Segoe UI"/>
            <family val="2"/>
          </rPr>
          <t>Maximal zu bevorschussender Unterhaltsbeitrag gemäss § 46 Abs. 2 SHG berücksichtigt</t>
        </r>
      </text>
    </comment>
    <comment ref="E18" authorId="0" shapeId="0">
      <text>
        <r>
          <rPr>
            <sz val="8"/>
            <color indexed="81"/>
            <rFont val="Segoe UI"/>
            <family val="2"/>
          </rPr>
          <t>Maximal zu bevorschussender Unterhaltsbeitrag gemäss § 46 Abs. 2 SHG berücksichtigt</t>
        </r>
      </text>
    </comment>
    <comment ref="E19" authorId="0" shapeId="0">
      <text>
        <r>
          <rPr>
            <sz val="8"/>
            <color indexed="81"/>
            <rFont val="Segoe UI"/>
            <family val="2"/>
          </rPr>
          <t>Maximal zu bevorschussender Unterhaltsbeitrag gemäss § 46 Abs. 2 SHG berücksichtigt</t>
        </r>
      </text>
    </comment>
    <comment ref="E20" authorId="0" shapeId="0">
      <text>
        <r>
          <rPr>
            <sz val="8"/>
            <color indexed="81"/>
            <rFont val="Segoe UI"/>
            <family val="2"/>
          </rPr>
          <t>Maximal zu bevorschussender Unterhaltsbeitrag gemäss § 46 Abs. 2 SHG berücksichtigt</t>
        </r>
      </text>
    </comment>
    <comment ref="E21" authorId="0" shapeId="0">
      <text>
        <r>
          <rPr>
            <sz val="8"/>
            <color indexed="81"/>
            <rFont val="Segoe UI"/>
            <family val="2"/>
          </rPr>
          <t>Maximal zu bevorschussender Unterhaltsbeitrag gemäss § 46 Abs. 2 SHG berücksichtigt</t>
        </r>
      </text>
    </comment>
  </commentList>
</comments>
</file>

<file path=xl/comments10.xml><?xml version="1.0" encoding="utf-8"?>
<comments xmlns="http://schemas.openxmlformats.org/spreadsheetml/2006/main">
  <authors>
    <author xml:space="preserve">Cäcilia Lachenmeier </author>
  </authors>
  <commentList>
    <comment ref="D8" authorId="0" shapeId="0">
      <text>
        <r>
          <rPr>
            <sz val="9"/>
            <color indexed="81"/>
            <rFont val="Segoe UI"/>
            <family val="2"/>
          </rPr>
          <t xml:space="preserve">Nur für Quellensteuerabzug für die im vereinfachten Abrechnungsverfahren versteuerten Einkünfte (§ 59a StG). Für Personen, welche aufgrund Aufenthaltstitel an der Quelle besteuert werden (§§ 101 ff. StG), ist Berechnungsvorlage nicht anwendbar.
</t>
        </r>
      </text>
    </comment>
    <comment ref="F8" authorId="0" shapeId="0">
      <text>
        <r>
          <rPr>
            <sz val="8"/>
            <color indexed="81"/>
            <rFont val="Segoe UI"/>
            <family val="2"/>
          </rPr>
          <t>Monate ohne Anspruch auf KZ/AZ nicht ausfüllen/leer lassen</t>
        </r>
      </text>
    </comment>
    <comment ref="G8" authorId="0" shapeId="0">
      <text>
        <r>
          <rPr>
            <sz val="8"/>
            <color indexed="81"/>
            <rFont val="Segoe UI"/>
            <family val="2"/>
          </rPr>
          <t>Monate ohne Anspruch auf besoSozZ nicht ausfüllen/leer lassen</t>
        </r>
        <r>
          <rPr>
            <sz val="9"/>
            <color indexed="81"/>
            <rFont val="Segoe UI"/>
            <family val="2"/>
          </rPr>
          <t xml:space="preserve">
</t>
        </r>
      </text>
    </comment>
    <comment ref="A23" authorId="0" shapeId="0">
      <text>
        <r>
          <rPr>
            <sz val="9"/>
            <color indexed="81"/>
            <rFont val="Segoe UI"/>
            <family val="2"/>
          </rPr>
          <t>Es ist "ja" einzufüllen, wenn ein 13. Monatslohn ausbezahlt wird und dieser nicht anteilsmässig in den monatlichen Lohnauszahlungen enthalten ist</t>
        </r>
      </text>
    </comment>
    <comment ref="A25" authorId="0" shapeId="0">
      <text>
        <r>
          <rPr>
            <sz val="9"/>
            <color indexed="81"/>
            <rFont val="Segoe UI"/>
            <family val="2"/>
          </rPr>
          <t>Korrektur muss vorgenommen werden, wenn Grati/13. ML ohne BVG-Abzug ausbezahlt wird, weil BVG-Abzug anteilsmässig für Grati/13. ML bei monatlicher Lohnauszahlung erfolgt. 
Wert Korrektur bei 13. ML: Ein durchschnittlicher monatlicher BVG-Abzug</t>
        </r>
      </text>
    </comment>
  </commentList>
</comments>
</file>

<file path=xl/comments11.xml><?xml version="1.0" encoding="utf-8"?>
<comments xmlns="http://schemas.openxmlformats.org/spreadsheetml/2006/main">
  <authors>
    <author>Barbara &amp; Roli</author>
  </authors>
  <commentList>
    <comment ref="B30" authorId="0" shapeId="0">
      <text>
        <r>
          <rPr>
            <sz val="9"/>
            <color indexed="81"/>
            <rFont val="Segoe UI"/>
            <family val="2"/>
          </rPr>
          <t>Tragen beide getrennt besteu-
erten Eltern, denen die elterliche
Sorge für ein Kind gemeinsam zu-
steht, Versicherungskosten, steht
ihnen der Abzug je zur Hälfte zu.</t>
        </r>
      </text>
    </comment>
  </commentList>
</comments>
</file>

<file path=xl/comments12.xml><?xml version="1.0" encoding="utf-8"?>
<comments xmlns="http://schemas.openxmlformats.org/spreadsheetml/2006/main">
  <authors>
    <author>Barbara &amp; Roli</author>
  </authors>
  <commentList>
    <comment ref="B8" authorId="0" shapeId="0">
      <text>
        <r>
          <rPr>
            <b/>
            <sz val="9"/>
            <color indexed="81"/>
            <rFont val="Segoe UI"/>
            <family val="2"/>
          </rPr>
          <t>Die KL hat hier eine Aufstellung beizubringen</t>
        </r>
      </text>
    </comment>
    <comment ref="B13" authorId="0" shapeId="0">
      <text>
        <r>
          <rPr>
            <sz val="9"/>
            <color indexed="81"/>
            <rFont val="Segoe UI"/>
            <family val="2"/>
          </rPr>
          <t>Für Gebäude, deren Erstellungsjahr zu Beginn der Steuerperiode mehr als zehn Jahre zurückliegt</t>
        </r>
      </text>
    </comment>
    <comment ref="B15" authorId="0" shapeId="0">
      <text>
        <r>
          <rPr>
            <sz val="9"/>
            <color indexed="81"/>
            <rFont val="Segoe UI"/>
            <family val="2"/>
          </rPr>
          <t>Für Gebäude, deren Erstellungsjahr zu Beginn der Steuerperiode weniger
als zehn Jahre zurückliegt</t>
        </r>
      </text>
    </comment>
  </commentList>
</comments>
</file>

<file path=xl/comments2.xml><?xml version="1.0" encoding="utf-8"?>
<comments xmlns="http://schemas.openxmlformats.org/spreadsheetml/2006/main">
  <authors>
    <author xml:space="preserve">Cäcilia Lachenmeier </author>
    <author>David Knupp</author>
  </authors>
  <commentList>
    <comment ref="B8" authorId="0" shapeId="0">
      <text>
        <r>
          <rPr>
            <sz val="8"/>
            <color indexed="81"/>
            <rFont val="Segoe UI"/>
            <family val="2"/>
          </rPr>
          <t>Ziffern aus Steuererklärung</t>
        </r>
      </text>
    </comment>
    <comment ref="G8" authorId="0" shapeId="0">
      <text>
        <r>
          <rPr>
            <sz val="8"/>
            <color indexed="81"/>
            <rFont val="Segoe UI"/>
            <family val="2"/>
          </rPr>
          <t>Liegt bei volljährigen Kindern noch keine rechtskräftige Steuerveranlagung vor, ist hier der Wert 0 einzusetzen (siehe § 29 Abs. 5 SHV)</t>
        </r>
      </text>
    </comment>
    <comment ref="G12" authorId="1" shapeId="0">
      <text>
        <r>
          <rPr>
            <sz val="8"/>
            <color indexed="81"/>
            <rFont val="Segoe UI"/>
            <family val="2"/>
          </rPr>
          <t>Beiträge ohne Abzug von CHF 20'000 einfüllen</t>
        </r>
        <r>
          <rPr>
            <sz val="9"/>
            <color indexed="81"/>
            <rFont val="Segoe UI"/>
            <family val="2"/>
          </rPr>
          <t xml:space="preserve">
</t>
        </r>
      </text>
    </comment>
    <comment ref="G20" authorId="0" shapeId="0">
      <text>
        <r>
          <rPr>
            <sz val="8"/>
            <color indexed="81"/>
            <rFont val="Segoe UI"/>
            <family val="2"/>
          </rPr>
          <t>Anzahl Kinder und junge Erwachsene hier eingeben</t>
        </r>
      </text>
    </comment>
    <comment ref="C35" authorId="0" shapeId="0">
      <text>
        <r>
          <rPr>
            <sz val="8"/>
            <color indexed="81"/>
            <rFont val="Segoe UI"/>
            <family val="2"/>
          </rPr>
          <t>Sofern nicht bereits in Blatt "Berechnung tatsäch Verhältnisse" bzw. EK KlientIn/Partner/In eingerechnet</t>
        </r>
      </text>
    </comment>
    <comment ref="G39" authorId="0" shapeId="0">
      <text>
        <r>
          <rPr>
            <sz val="8"/>
            <color indexed="81"/>
            <rFont val="Segoe UI"/>
            <family val="2"/>
          </rPr>
          <t>Anzahl Kinder und junge Erwachsene hier eingeben</t>
        </r>
      </text>
    </comment>
  </commentList>
</comments>
</file>

<file path=xl/comments3.xml><?xml version="1.0" encoding="utf-8"?>
<comments xmlns="http://schemas.openxmlformats.org/spreadsheetml/2006/main">
  <authors>
    <author>Barbara &amp; Roli</author>
    <author xml:space="preserve">Cäcilia Lachenmeier </author>
  </authors>
  <commentList>
    <comment ref="B30" authorId="0" shapeId="0">
      <text>
        <r>
          <rPr>
            <sz val="9"/>
            <color indexed="81"/>
            <rFont val="Segoe UI"/>
            <family val="2"/>
          </rPr>
          <t>Siehe Wegleitung Steuern</t>
        </r>
      </text>
    </comment>
    <comment ref="B31" authorId="0" shapeId="0">
      <text>
        <r>
          <rPr>
            <sz val="9"/>
            <color indexed="81"/>
            <rFont val="Segoe UI"/>
            <family val="2"/>
          </rPr>
          <t>Siehe Wegleitung Steuern</t>
        </r>
      </text>
    </comment>
    <comment ref="B32" authorId="0" shapeId="0">
      <text>
        <r>
          <rPr>
            <sz val="9"/>
            <color indexed="81"/>
            <rFont val="Segoe UI"/>
            <family val="2"/>
          </rPr>
          <t>Siehe Wegleitung Steuern</t>
        </r>
      </text>
    </comment>
    <comment ref="B33" authorId="0" shapeId="0">
      <text>
        <r>
          <rPr>
            <sz val="9"/>
            <color indexed="81"/>
            <rFont val="Segoe UI"/>
            <family val="2"/>
          </rPr>
          <t>Siehe Wegleitung Steuern</t>
        </r>
      </text>
    </comment>
    <comment ref="B34" authorId="0" shapeId="0">
      <text>
        <r>
          <rPr>
            <sz val="9"/>
            <color indexed="81"/>
            <rFont val="Segoe UI"/>
            <family val="2"/>
          </rPr>
          <t>Siehe Wegleitung Steuern</t>
        </r>
      </text>
    </comment>
    <comment ref="B35" authorId="1" shapeId="0">
      <text>
        <r>
          <rPr>
            <sz val="9"/>
            <color indexed="81"/>
            <rFont val="Segoe UI"/>
            <family val="2"/>
          </rPr>
          <t>Siehe Wegleitung Steuern</t>
        </r>
      </text>
    </comment>
    <comment ref="B36" authorId="1" shapeId="0">
      <text>
        <r>
          <rPr>
            <sz val="9"/>
            <color indexed="81"/>
            <rFont val="Segoe UI"/>
            <family val="2"/>
          </rPr>
          <t>Siehe Wegleitung Steuern</t>
        </r>
      </text>
    </comment>
  </commentList>
</comments>
</file>

<file path=xl/comments4.xml><?xml version="1.0" encoding="utf-8"?>
<comments xmlns="http://schemas.openxmlformats.org/spreadsheetml/2006/main">
  <authors>
    <author xml:space="preserve">Cäcilia Lachenmeier </author>
  </authors>
  <commentList>
    <comment ref="D7" authorId="0" shapeId="0">
      <text>
        <r>
          <rPr>
            <sz val="9"/>
            <color indexed="81"/>
            <rFont val="Segoe UI"/>
            <family val="2"/>
          </rPr>
          <t xml:space="preserve">Nur für Quellensteuerabzug für die im vereinfachten Abrechnungsverfahren versteuerten Einkünfte (§ 59a StG). Für Personen, welche aufgrund Aufenthaltstitel an der Quelle besteuert werden (§§ 101 ff. StG), ist Berechnungsvorlage nicht anwendbar.
</t>
        </r>
      </text>
    </comment>
    <comment ref="F7" authorId="0" shapeId="0">
      <text>
        <r>
          <rPr>
            <sz val="8"/>
            <color indexed="81"/>
            <rFont val="Segoe UI"/>
            <family val="2"/>
          </rPr>
          <t>Monate ohne Anspruch auf KZ/AZ nicht ausfüllen/leer lassen</t>
        </r>
      </text>
    </comment>
    <comment ref="G7" authorId="0" shapeId="0">
      <text>
        <r>
          <rPr>
            <sz val="8"/>
            <color indexed="81"/>
            <rFont val="Segoe UI"/>
            <family val="2"/>
          </rPr>
          <t>Monate ohne Anspruch auf besoSozZ nicht ausfüllen/leer lassen</t>
        </r>
        <r>
          <rPr>
            <sz val="9"/>
            <color indexed="81"/>
            <rFont val="Segoe UI"/>
            <family val="2"/>
          </rPr>
          <t xml:space="preserve">
</t>
        </r>
      </text>
    </comment>
    <comment ref="A22" authorId="0" shapeId="0">
      <text>
        <r>
          <rPr>
            <sz val="9"/>
            <color indexed="81"/>
            <rFont val="Segoe UI"/>
            <family val="2"/>
          </rPr>
          <t>Es ist "ja" einzufüllen, wenn ein 13. Monatslohn ausbezahlt wird und dieser nicht anteilsmässig in den monatlichen Lohnauszahlungen enthalten ist</t>
        </r>
      </text>
    </comment>
    <comment ref="A24" authorId="0" shapeId="0">
      <text>
        <r>
          <rPr>
            <sz val="9"/>
            <color indexed="81"/>
            <rFont val="Segoe UI"/>
            <family val="2"/>
          </rPr>
          <t>Korrektur muss vorgenommen werden, wenn Grati/13. ML ohne BVG-Abzug ausbezahlt wird, weil BVG-Abzug anteilsmässig für Grati/13. ML bei monatlicher Lohnauszahlung erfolgt. 
Wert Korrektur bei 13. ML: Ein durchschnittlicher monatlicher BVG-Abzug</t>
        </r>
      </text>
    </comment>
  </commentList>
</comments>
</file>

<file path=xl/comments5.xml><?xml version="1.0" encoding="utf-8"?>
<comments xmlns="http://schemas.openxmlformats.org/spreadsheetml/2006/main">
  <authors>
    <author xml:space="preserve">Cäcilia Lachenmeier </author>
  </authors>
  <commentList>
    <comment ref="D7" authorId="0" shapeId="0">
      <text>
        <r>
          <rPr>
            <sz val="9"/>
            <color indexed="81"/>
            <rFont val="Segoe UI"/>
            <family val="2"/>
          </rPr>
          <t xml:space="preserve">Nur für Quellensteuerabzug für die im vereinfachten Abrechnungsverfahren versteuerten Einkünfte (§ 59a StG). Für 
Personen, welche aufgrund Aufenthaltstitel an der Quelle besteuert werden (§§ 101 ff. StG), ist Berechnungsvorlage nicht anwendbar.
</t>
        </r>
      </text>
    </comment>
    <comment ref="F7" authorId="0" shapeId="0">
      <text>
        <r>
          <rPr>
            <sz val="8"/>
            <color indexed="81"/>
            <rFont val="Segoe UI"/>
            <family val="2"/>
          </rPr>
          <t>Monate ohne Anspruch auf KZ/AZ nicht ausfüllen/leer lassen</t>
        </r>
      </text>
    </comment>
    <comment ref="G7" authorId="0" shapeId="0">
      <text>
        <r>
          <rPr>
            <sz val="8"/>
            <color indexed="81"/>
            <rFont val="Segoe UI"/>
            <family val="2"/>
          </rPr>
          <t>Monate ohne Anspruch auf besoSozZ nicht ausfüllen/leer lassen</t>
        </r>
        <r>
          <rPr>
            <sz val="9"/>
            <color indexed="81"/>
            <rFont val="Segoe UI"/>
            <family val="2"/>
          </rPr>
          <t xml:space="preserve">
</t>
        </r>
      </text>
    </comment>
    <comment ref="A22" authorId="0" shapeId="0">
      <text>
        <r>
          <rPr>
            <sz val="9"/>
            <color indexed="81"/>
            <rFont val="Segoe UI"/>
            <family val="2"/>
          </rPr>
          <t>Es ist "ja" einzufüllen, wenn ein 13. Monatslohn ausbezahlt wird und dieser nicht anteilsmässig in den monatlichen Lohnauszahlungen enthalten ist</t>
        </r>
      </text>
    </comment>
    <comment ref="A24" authorId="0" shapeId="0">
      <text>
        <r>
          <rPr>
            <sz val="9"/>
            <color indexed="81"/>
            <rFont val="Segoe UI"/>
            <family val="2"/>
          </rPr>
          <t>Korrektur muss vorgenommen werden, wenn Grati/13. ML ohne BVG-Abzug ausbezahlt wird, weil BVG-Abzug anteilsmässig für Grati/13. ML bei monatlicher Lohnauszahlung erfolgt. 
Wert Korrektur bei 13. ML: Ein durchschnittlicher monatlicher BVG-Abzug</t>
        </r>
      </text>
    </comment>
  </commentList>
</comments>
</file>

<file path=xl/comments6.xml><?xml version="1.0" encoding="utf-8"?>
<comments xmlns="http://schemas.openxmlformats.org/spreadsheetml/2006/main">
  <authors>
    <author xml:space="preserve">Cäcilia Lachenmeier </author>
  </authors>
  <commentList>
    <comment ref="D7" authorId="0" shapeId="0">
      <text>
        <r>
          <rPr>
            <sz val="9"/>
            <color indexed="81"/>
            <rFont val="Segoe UI"/>
            <family val="2"/>
          </rPr>
          <t xml:space="preserve">Nur für Quellensteuerabzug für die im vereinfachten Abrechnungsverfahren versteuerten Einkünfte (§ 59a StG). Für Personen, welche aufgrund Aufenthaltstitel an der Quelle besteuert werden (§§ 101 ff. StG), ist Berechnungsvorlage nicht anwendbar.
</t>
        </r>
      </text>
    </comment>
    <comment ref="F7" authorId="0" shapeId="0">
      <text>
        <r>
          <rPr>
            <sz val="8"/>
            <color indexed="81"/>
            <rFont val="Segoe UI"/>
            <family val="2"/>
          </rPr>
          <t>Monate ohne Anspruch auf KZ/AZ nicht ausfüllen/leer lassen</t>
        </r>
      </text>
    </comment>
    <comment ref="G7" authorId="0" shapeId="0">
      <text>
        <r>
          <rPr>
            <sz val="8"/>
            <color indexed="81"/>
            <rFont val="Segoe UI"/>
            <family val="2"/>
          </rPr>
          <t>Monate ohne Anspruch auf besoSozZ nicht ausfüllen/leer lassen</t>
        </r>
        <r>
          <rPr>
            <sz val="9"/>
            <color indexed="81"/>
            <rFont val="Segoe UI"/>
            <family val="2"/>
          </rPr>
          <t xml:space="preserve">
</t>
        </r>
      </text>
    </comment>
    <comment ref="A22" authorId="0" shapeId="0">
      <text>
        <r>
          <rPr>
            <sz val="9"/>
            <color indexed="81"/>
            <rFont val="Segoe UI"/>
            <family val="2"/>
          </rPr>
          <t>Es ist "ja" einzufüllen, wenn ein 13. Monatslohn ausbezahlt wird und dieser nicht anteilsmässig in den monatlichen Lohnauszahlungen enthalten ist</t>
        </r>
      </text>
    </comment>
    <comment ref="A24" authorId="0" shapeId="0">
      <text>
        <r>
          <rPr>
            <sz val="9"/>
            <color indexed="81"/>
            <rFont val="Segoe UI"/>
            <family val="2"/>
          </rPr>
          <t>Korrektur muss vorgenommen werden, wenn Grati/13. ML ohne BVG-Abzug ausbezahlt wird, weil BVG-Abzug anteilsmässig für Grati/13. ML bei monatlicher Lohnauszahlung erfolgt. 
Wert Korrektur bei 13. ML: Ein durchschnittlicher monatlicher BVG-Abzug</t>
        </r>
      </text>
    </comment>
  </commentList>
</comments>
</file>

<file path=xl/comments7.xml><?xml version="1.0" encoding="utf-8"?>
<comments xmlns="http://schemas.openxmlformats.org/spreadsheetml/2006/main">
  <authors>
    <author>Barbara &amp; Roli</author>
  </authors>
  <commentList>
    <comment ref="B30" authorId="0" shapeId="0">
      <text>
        <r>
          <rPr>
            <sz val="9"/>
            <color indexed="81"/>
            <rFont val="Segoe UI"/>
            <family val="2"/>
          </rPr>
          <t>Tragen beide getrennt besteu-
erten Eltern, denen die elterliche
Sorge für ein Kind gemeinsam zu-
steht, Versicherungskosten, steht
ihnen der Abzug je zur Hälfte zu.</t>
        </r>
      </text>
    </comment>
  </commentList>
</comments>
</file>

<file path=xl/comments8.xml><?xml version="1.0" encoding="utf-8"?>
<comments xmlns="http://schemas.openxmlformats.org/spreadsheetml/2006/main">
  <authors>
    <author>Barbara &amp; Roli</author>
  </authors>
  <commentList>
    <comment ref="B8" authorId="0" shapeId="0">
      <text>
        <r>
          <rPr>
            <sz val="9"/>
            <color indexed="81"/>
            <rFont val="Segoe UI"/>
            <family val="2"/>
          </rPr>
          <t>Die KL hat hier eine Aufstellung beizubringen</t>
        </r>
      </text>
    </comment>
    <comment ref="B13" authorId="0" shapeId="0">
      <text>
        <r>
          <rPr>
            <sz val="9"/>
            <color indexed="81"/>
            <rFont val="Segoe UI"/>
            <family val="2"/>
          </rPr>
          <t>Für Gebäude, deren Erstellungsjahr zu Beginn der Steuerperiode mehr als zehn Jahre zurückliegt</t>
        </r>
      </text>
    </comment>
    <comment ref="B15" authorId="0" shapeId="0">
      <text>
        <r>
          <rPr>
            <sz val="9"/>
            <color indexed="81"/>
            <rFont val="Segoe UI"/>
            <family val="2"/>
          </rPr>
          <t>Für Gebäude, deren Erstellungsjahr zu Beginn der Steuerperiode weniger
als zehn Jahre zurückliegt</t>
        </r>
      </text>
    </comment>
  </commentList>
</comments>
</file>

<file path=xl/comments9.xml><?xml version="1.0" encoding="utf-8"?>
<comments xmlns="http://schemas.openxmlformats.org/spreadsheetml/2006/main">
  <authors>
    <author xml:space="preserve">Cäcilia Lachenmeier </author>
  </authors>
  <commentList>
    <comment ref="D8" authorId="0" shapeId="0">
      <text>
        <r>
          <rPr>
            <sz val="9"/>
            <color indexed="81"/>
            <rFont val="Segoe UI"/>
            <family val="2"/>
          </rPr>
          <t xml:space="preserve">Nur für Quellensteuerabzug für die im vereinfachten Abrechnungsverfahren versteuerten Einkünfte (§ 59a StG). Für Personen, welche aufgrund Aufenthaltstitel an der Quelle besteuert werden (§§ 101 ff. StG), ist Berechnungsvorlage nicht anwendbar.
</t>
        </r>
      </text>
    </comment>
    <comment ref="F8" authorId="0" shapeId="0">
      <text>
        <r>
          <rPr>
            <sz val="8"/>
            <color indexed="81"/>
            <rFont val="Segoe UI"/>
            <family val="2"/>
          </rPr>
          <t>Monate ohne Anspruch auf KZ/AZ nicht ausfüllen/leer lassen</t>
        </r>
      </text>
    </comment>
    <comment ref="G8" authorId="0" shapeId="0">
      <text>
        <r>
          <rPr>
            <sz val="8"/>
            <color indexed="81"/>
            <rFont val="Segoe UI"/>
            <family val="2"/>
          </rPr>
          <t>Monate ohne Anspruch auf besoSozZ nicht ausfüllen/leer lassen</t>
        </r>
        <r>
          <rPr>
            <sz val="9"/>
            <color indexed="81"/>
            <rFont val="Segoe UI"/>
            <family val="2"/>
          </rPr>
          <t xml:space="preserve">
</t>
        </r>
      </text>
    </comment>
    <comment ref="A23" authorId="0" shapeId="0">
      <text>
        <r>
          <rPr>
            <sz val="9"/>
            <color indexed="81"/>
            <rFont val="Segoe UI"/>
            <family val="2"/>
          </rPr>
          <t>Es ist "ja" einzufüllen, wenn ein 13. Monatslohn ausbezahlt wird und dieser nicht anteilsmässig in den monatlichen Lohnauszahlungen enthalten ist</t>
        </r>
      </text>
    </comment>
    <comment ref="A25" authorId="0" shapeId="0">
      <text>
        <r>
          <rPr>
            <sz val="9"/>
            <color indexed="81"/>
            <rFont val="Segoe UI"/>
            <family val="2"/>
          </rPr>
          <t>Korrektur muss vorgenommen werden, wenn Grati/13. ML ohne BVG-Abzug ausbezahlt wird, weil BVG-Abzug anteilsmässig für Grati/13. ML bei monatlicher Lohnauszahlung erfolgt. 
Wert Korrektur bei 13. ML: Ein durchschnittlicher monatlicher BVG-Abzug</t>
        </r>
      </text>
    </comment>
  </commentList>
</comments>
</file>

<file path=xl/sharedStrings.xml><?xml version="1.0" encoding="utf-8"?>
<sst xmlns="http://schemas.openxmlformats.org/spreadsheetml/2006/main" count="477" uniqueCount="194">
  <si>
    <t>Alleinerziehend</t>
  </si>
  <si>
    <t>stabiles Konkubinat</t>
  </si>
  <si>
    <t>Verheiratet</t>
  </si>
  <si>
    <t>+</t>
  </si>
  <si>
    <t>Zwischentotal</t>
  </si>
  <si>
    <t>-</t>
  </si>
  <si>
    <t>=</t>
  </si>
  <si>
    <t>Unterhaltsbeiträge für den/die Steuerpflichtige(n)</t>
  </si>
  <si>
    <t>Neotteinkünfte aus Liegenschaften</t>
  </si>
  <si>
    <t>Total der Einkünfte</t>
  </si>
  <si>
    <t>Übrige für die Berufsauslagen notwendige Kosten</t>
  </si>
  <si>
    <t>Private Schuldzinsen</t>
  </si>
  <si>
    <t>Total der Abzüge</t>
  </si>
  <si>
    <t>Nettoeinkommen</t>
  </si>
  <si>
    <t>Reinvermögen</t>
  </si>
  <si>
    <t>Beiträge an Säule 3a</t>
  </si>
  <si>
    <t>Abzug für öffentliches Verkehrsmittel</t>
  </si>
  <si>
    <t>Abzug für Auto</t>
  </si>
  <si>
    <t>Mehrkosten auswärtige Verpflegung bei Verbilligung</t>
  </si>
  <si>
    <t>Berufsorientierte Aus- und Weiterbildungkosten</t>
  </si>
  <si>
    <t>AHV/IV Rente</t>
  </si>
  <si>
    <t>Rente PK</t>
  </si>
  <si>
    <t>Erwerbsausfallentschädigung (KTG, ALTG)</t>
  </si>
  <si>
    <t>Abzug für Fahrrad/Kleinmotorrad</t>
  </si>
  <si>
    <t>Lebensversicherungen</t>
  </si>
  <si>
    <t xml:space="preserve">Dossier: </t>
  </si>
  <si>
    <t xml:space="preserve">Die aktuellen Verhältnisse weichen </t>
  </si>
  <si>
    <t>von der letzten rechtskräftigen Verfügung ab.</t>
  </si>
  <si>
    <t>AHV-IV/EO Beiträge</t>
  </si>
  <si>
    <t>Arbeitgeber:</t>
  </si>
  <si>
    <t>Monat</t>
  </si>
  <si>
    <t>Korrekturen</t>
  </si>
  <si>
    <t>Zuschläge (+)</t>
  </si>
  <si>
    <t>Abzüge (-)</t>
  </si>
  <si>
    <t>QST</t>
  </si>
  <si>
    <t>KZ/AZ</t>
  </si>
  <si>
    <t>besoSozZ</t>
  </si>
  <si>
    <t>Januar</t>
  </si>
  <si>
    <t>Februar</t>
  </si>
  <si>
    <t>März</t>
  </si>
  <si>
    <t>April</t>
  </si>
  <si>
    <t>Mai</t>
  </si>
  <si>
    <t>Juni</t>
  </si>
  <si>
    <t>Juli</t>
  </si>
  <si>
    <t>August</t>
  </si>
  <si>
    <t>September</t>
  </si>
  <si>
    <t>Oktober</t>
  </si>
  <si>
    <t>November</t>
  </si>
  <si>
    <t>Dezember</t>
  </si>
  <si>
    <t>Total</t>
  </si>
  <si>
    <t>Durchschnitt/Monat</t>
  </si>
  <si>
    <t>Anteil 13.ML/Monat</t>
  </si>
  <si>
    <t>+ Korr. BVG auf Grati/13.ML</t>
  </si>
  <si>
    <t>Name / Vorname</t>
  </si>
  <si>
    <t>202/203</t>
  </si>
  <si>
    <t>204/205</t>
  </si>
  <si>
    <t>208/209</t>
  </si>
  <si>
    <t>Mehrkosten auswärtige Verpflegung ohne Verbilligung</t>
  </si>
  <si>
    <t>212/213</t>
  </si>
  <si>
    <t>214/215</t>
  </si>
  <si>
    <t>220/221</t>
  </si>
  <si>
    <t>130/131</t>
  </si>
  <si>
    <t>132/133</t>
  </si>
  <si>
    <t>140/141</t>
  </si>
  <si>
    <t>260/261</t>
  </si>
  <si>
    <t>Einkommensnachweis</t>
  </si>
  <si>
    <t>Name und Adresse</t>
  </si>
  <si>
    <t xml:space="preserve">Name </t>
  </si>
  <si>
    <r>
      <t xml:space="preserve">Berechnung gemäss </t>
    </r>
    <r>
      <rPr>
        <b/>
        <sz val="10"/>
        <color indexed="8"/>
        <rFont val="Arial"/>
        <family val="2"/>
      </rPr>
      <t>letzter rechtkräftiger</t>
    </r>
    <r>
      <rPr>
        <sz val="10"/>
        <color indexed="8"/>
        <rFont val="Arial"/>
        <family val="2"/>
      </rPr>
      <t xml:space="preserve"> Veranlagungsverfügung</t>
    </r>
  </si>
  <si>
    <r>
      <t xml:space="preserve">Berechnung gemäss </t>
    </r>
    <r>
      <rPr>
        <b/>
        <sz val="10"/>
        <color indexed="8"/>
        <rFont val="Arial"/>
        <family val="2"/>
      </rPr>
      <t>aktuellen</t>
    </r>
    <r>
      <rPr>
        <sz val="10"/>
        <color indexed="8"/>
        <rFont val="Arial"/>
        <family val="2"/>
      </rPr>
      <t xml:space="preserve"> Verhältnissen:</t>
    </r>
  </si>
  <si>
    <t>Betrag</t>
  </si>
  <si>
    <t>100/101</t>
  </si>
  <si>
    <t>Kinderzulagen und besondere Familienzulagen</t>
  </si>
  <si>
    <t>Einkommen aus unselbständiger Erwerbstätigkeit (ohne KZ)</t>
  </si>
  <si>
    <t>abzüglich:</t>
  </si>
  <si>
    <t>a. für Verheiratete / Partn.:</t>
  </si>
  <si>
    <t>d. Total der Abzüge für Versicherungsbeiträge und Sparzinsen</t>
  </si>
  <si>
    <t>Betriebliche Kranken- und Unfallversicherungen (ohne oblig. NBUV)</t>
  </si>
  <si>
    <t>Private Unfallversicherung</t>
  </si>
  <si>
    <t>Prämienverbilligungs-Beiträge</t>
  </si>
  <si>
    <t xml:space="preserve"> Total Prämien für private Personenversicherungen sowie Sparzinsen _x001D__x001D__x001D_(A) </t>
  </si>
  <si>
    <t>A</t>
  </si>
  <si>
    <t>Private Krankenversicherung</t>
  </si>
  <si>
    <t>B</t>
  </si>
  <si>
    <t>Maximal möglicher Abzug für obige Versicherungsbeiträge und Sparzinsen</t>
  </si>
  <si>
    <t>b. für übrige Steuerp_x001E_flichtige:</t>
  </si>
  <si>
    <t xml:space="preserve">c. Zusätzlicher Abzug pro Kind, gemäss Steuererklärung Seite 1, Ziffer 3: CHF 700.– </t>
  </si>
  <si>
    <t>C</t>
  </si>
  <si>
    <t>Abzug:</t>
  </si>
  <si>
    <t>Der niedrigere Betrag von (A) oder (B)</t>
  </si>
  <si>
    <t>190.1</t>
  </si>
  <si>
    <t xml:space="preserve">Liegenschaftsunterhalt effektiv gemäss Aufstellung </t>
  </si>
  <si>
    <t>190.2</t>
  </si>
  <si>
    <t>Liegenschaftsunterhalt pauschal 20%</t>
  </si>
  <si>
    <t>Liegenschaftsunterhalt pauschal 10%</t>
  </si>
  <si>
    <t>190.3</t>
  </si>
  <si>
    <t>Mietwert dauernd selbst genutzte Liegenschaft</t>
  </si>
  <si>
    <t>Nettoeinkünfte aus Liegenschaften</t>
  </si>
  <si>
    <t>Klient/in</t>
  </si>
  <si>
    <t>Partner/in</t>
  </si>
  <si>
    <t>Andere</t>
  </si>
  <si>
    <t>Der pauschale Liegenschaftunterhaltsabzug wird vom steuerbaren Mietertrag bzw. steuerbaren Mietwert berechnet</t>
  </si>
  <si>
    <t>Pauschalabzug</t>
  </si>
  <si>
    <t>Abzug effektiv</t>
  </si>
  <si>
    <t>Von obigem Total sind höchstens abzugsberechtigt:</t>
  </si>
  <si>
    <t xml:space="preserve">Von obigem Total sind höchstens abzugsberechtigt: </t>
  </si>
  <si>
    <t>400 Bankkonten</t>
  </si>
  <si>
    <t>420 Liegenschaften</t>
  </si>
  <si>
    <t>Bank   /   Grundbuch</t>
  </si>
  <si>
    <t>Konto-Nr.   /   Parzelle</t>
  </si>
  <si>
    <t>462 private Schulden</t>
  </si>
  <si>
    <t>410 Lebensversicherung</t>
  </si>
  <si>
    <t>412 Motorfahrzeuge / Boote</t>
  </si>
  <si>
    <t>Sparzinsen (Ertrag gem. Wertschriftenverzeichnis Ziff. 11)</t>
  </si>
  <si>
    <t>Datum Berechnung</t>
  </si>
  <si>
    <t>massgebendes Einkommen</t>
  </si>
  <si>
    <t>KIZU direkt von Ausgleichskasse</t>
  </si>
  <si>
    <t>Wertschriftenertrag, Ertrag aus Guthaben Lotterie-/Totogewinne</t>
  </si>
  <si>
    <t>Abzug Freibetrag von CHF 9000 pro Kind und jungen Erwachsenen in Ausbildung</t>
  </si>
  <si>
    <t>Einkommensgrenze für die Teilbevorschussung:</t>
  </si>
  <si>
    <t>Massgebendes Einkommen über Einkommensgrenze</t>
  </si>
  <si>
    <t>Höhe Prozentsatz Anrechnung Einkommen über Einkommensgrenze</t>
  </si>
  <si>
    <t>Progression angerechneter Einkommensanteil über Einkommensgrenze</t>
  </si>
  <si>
    <t xml:space="preserve">Höhe anrechenbares Einkommen über Einkommensgrenze </t>
  </si>
  <si>
    <t>Versicherungsprämien &amp; Zinsen von Sparkapitalien</t>
  </si>
  <si>
    <t>280/282</t>
  </si>
  <si>
    <t>Geleistete Zahlungen an Pensionskassen (2. Säule) inkl. Einkaufsbeiträge</t>
  </si>
  <si>
    <t>248-250</t>
  </si>
  <si>
    <t>Weitere Einkünfte</t>
  </si>
  <si>
    <t>Massgebendes Einkommen</t>
  </si>
  <si>
    <t>Nettoeinkommen Klient/in</t>
  </si>
  <si>
    <t>Nettoeinkommen Partner/in</t>
  </si>
  <si>
    <t>Reinvermögen Klient/in (10%)</t>
  </si>
  <si>
    <t>Reinvermögen Partner/in (10%)</t>
  </si>
  <si>
    <t>bevorschusste Kinderalimente</t>
  </si>
  <si>
    <t>Beiträge an 2. Säule gemäss § 40 Abs. 1d StG, abzüglich Freibetrag von CHF 20'000 Klient/in und Partner/in</t>
  </si>
  <si>
    <t>verrechenbare Geschäftsverluste aus Vorjahren gemäss § 38 StG Klient/in und Partner/in</t>
  </si>
  <si>
    <t>die im vereinfachten Abrechnungsverfahren versteuerten Einkünfte gemäss § 59a StG Klient/in und Partner/in</t>
  </si>
  <si>
    <t>Weitere Einkünfte gemäss StG</t>
  </si>
  <si>
    <t>Weitere Vermögenswerte gemäss StG</t>
  </si>
  <si>
    <t>Weitere Abzüge gemäss StG</t>
  </si>
  <si>
    <t>404 Bargeld, Gold und andere Edelmetalle</t>
  </si>
  <si>
    <t>Abzug Krankheits- und Unfallkosten / behinderungsbedingte Kosten Klient/in und Partner/in</t>
  </si>
  <si>
    <t>Nettolohn/Auszahlung</t>
  </si>
  <si>
    <t>Total pro Monat (inkl. Grati/13.ML)</t>
  </si>
  <si>
    <t>Anzahl Monate, in welchen Lohn erzielt wurde bzw. voraussichtlich wird</t>
  </si>
  <si>
    <r>
      <t xml:space="preserve">Berechnung massgebendes Einkommen
</t>
    </r>
    <r>
      <rPr>
        <b/>
        <sz val="8"/>
        <color theme="1"/>
        <rFont val="Arial"/>
        <family val="2"/>
      </rPr>
      <t xml:space="preserve">(Berechnungsvorlage für ordentlich besteuerte, unselbständige Erwerbstätige) </t>
    </r>
  </si>
  <si>
    <t>ja</t>
  </si>
  <si>
    <t>nein</t>
  </si>
  <si>
    <t>Total pro Jahr (inkl. Grati/13.ML + Korr. BVG auf Grati/13.ML)</t>
  </si>
  <si>
    <t>Jahres-Gratifikation (Nettolohn)</t>
  </si>
  <si>
    <t>Nettolohn nach Korrekturen</t>
  </si>
  <si>
    <t>Volljähriges Kind</t>
  </si>
  <si>
    <t>Berechnung (Teil-)Bevorschussung</t>
  </si>
  <si>
    <t>Minimaler Prozentsatz Anrechnung Einkommen über Einkommensgrenze</t>
  </si>
  <si>
    <t>Hans Muster</t>
  </si>
  <si>
    <t>Partner / Partnerin:</t>
  </si>
  <si>
    <t>Unterhaltsbeiträge/Alimente für [Name/Vorname Kind] (bevorschusst durch Gemeinde)</t>
  </si>
  <si>
    <t>Unterhaltsbeiträge/KIZU für [Name/Vorname Kind] von unterhaltspflichtiger Person</t>
  </si>
  <si>
    <t>Vermögensnachweis Klient/in</t>
  </si>
  <si>
    <t>Vermögensnachweis Partner/in</t>
  </si>
  <si>
    <t>Versicherungsbeiträge Partner/in</t>
  </si>
  <si>
    <t>Versicherungsbeiträge Klient/in</t>
  </si>
  <si>
    <t>Nettoeinkünfte aus Liegenschaften Partner/in</t>
  </si>
  <si>
    <t>Nettoeinkünfte aus Liegenschaften Klient/in</t>
  </si>
  <si>
    <t>Partner/in:</t>
  </si>
  <si>
    <t>Klient/in:</t>
  </si>
  <si>
    <t>Einkommensnachweis Klient/in</t>
  </si>
  <si>
    <r>
      <t xml:space="preserve">Berechnung tatsächliche Verhältnisse gestützt auf Veranlagungsprotokoll und eingereichte Unterlagen/Angaben
</t>
    </r>
    <r>
      <rPr>
        <b/>
        <sz val="8"/>
        <color theme="1"/>
        <rFont val="Arial"/>
        <family val="2"/>
      </rPr>
      <t xml:space="preserve">(Berechnungsvorlage für ordentlich besteuerte, unselbständige Erwerbstätige) </t>
    </r>
  </si>
  <si>
    <t>Bemerkungen</t>
  </si>
  <si>
    <t>Miet- und Pachtzinsen vermietete Liegenschaft</t>
  </si>
  <si>
    <t xml:space="preserve"> </t>
  </si>
  <si>
    <t>Alimentenbevorschussung</t>
  </si>
  <si>
    <t>pro Jahr</t>
  </si>
  <si>
    <t>pro Monat</t>
  </si>
  <si>
    <t>Total Familie</t>
  </si>
  <si>
    <t>Kind 1</t>
  </si>
  <si>
    <t>Kind 2</t>
  </si>
  <si>
    <t>Kind 3</t>
  </si>
  <si>
    <t>Kind 4</t>
  </si>
  <si>
    <t>Kind 5</t>
  </si>
  <si>
    <t>Abzüge für die Unterhalts- und Verwaltungskosten von Liegenschaften im Privatvermögen, soweit sie 20 Prozent des Bruttomietertrags oder des steuerbaren Mietwerts von Gebäuden übersteigen (§ 39 Abs. 2 und 3 StG)</t>
  </si>
  <si>
    <t>Alimente pro Jahr Total Familie (nach Berücksichtigung § 46 Abs. 2 SHG)</t>
  </si>
  <si>
    <t>Aktuelle Alimente pro Monat</t>
  </si>
  <si>
    <t>Nicht bevorschusst pro Monat</t>
  </si>
  <si>
    <t xml:space="preserve">Bemerkungen </t>
  </si>
  <si>
    <t>Einkommensgrenze für die Teilbevorschussung</t>
  </si>
  <si>
    <t>Beiträge an anerkannte Formen der Selbstvorsorge gemäss § 40 Abs. 1e des StG (Säule 3a) Klient/in und Partner/in</t>
  </si>
  <si>
    <t>Von Klient/in oder Partner/in bezahlte Unterhaltsbeiträge für Ehegatte (Ehegattenunterhalt)</t>
  </si>
  <si>
    <t>Von Klient/in oder Partner/in bezahlte Kinderunterhaltsbeiträge (Kinderalimente)</t>
  </si>
  <si>
    <t>CHF 2’600.–, wenn im letzten Jahr Beiträge an 2. Säule oder Säule 3a geleistet wurden</t>
  </si>
  <si>
    <t>CHF 3’300.–, wenn im letzten Jahr keine Beiträge an 2. Säule oder Säule 3a geleistet 
wurden</t>
  </si>
  <si>
    <t>CHF 5’100.–, wenn im letzten Jahr Beiträge an 2. Säule oder Säule 3a geleistet wurden</t>
  </si>
  <si>
    <t>CHF 6’600.–, wenn für beide Ehegatten / Partn. im letzten Jahr keine Beiträge an 2.Säule oder Säule 3a geleistet wurden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</si>
</sst>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CHF-1407]\ #,##0.00"/>
    <numFmt numFmtId="165" formatCode="_ [$CHF]\ * #,##0.00_ ;_ [$CHF]\ * \-#,##0.00_ ;_ [$CHF]\ * &quot;-&quot;??_ ;_ @_ "/>
    <numFmt numFmtId="166" formatCode="0.0000%"/>
    <numFmt numFmtId="167" formatCode="&quot;CHF&quot;\ #,##0.00"/>
  </numFmts>
  <fonts count="35" x14ac:knownFonts="1">
    <font>
      <sz val="11"/>
      <color theme="1"/>
      <name val="Calibri"/>
      <family val="2"/>
      <scheme val="minor"/>
    </font>
    <font>
      <sz val="11"/>
      <color theme="1"/>
      <name val="Arial"/>
      <family val="2"/>
    </font>
    <font>
      <sz val="10"/>
      <color theme="1"/>
      <name val="Arial"/>
      <family val="2"/>
    </font>
    <font>
      <sz val="10"/>
      <color theme="1"/>
      <name val="Arial"/>
      <family val="2"/>
    </font>
    <font>
      <sz val="10"/>
      <name val="Arial"/>
      <family val="2"/>
    </font>
    <font>
      <sz val="10"/>
      <name val="Arial"/>
      <family val="2"/>
    </font>
    <font>
      <sz val="10"/>
      <color theme="1"/>
      <name val="Arial"/>
      <family val="2"/>
    </font>
    <font>
      <b/>
      <sz val="10"/>
      <color theme="1"/>
      <name val="Arial"/>
      <family val="2"/>
    </font>
    <font>
      <b/>
      <sz val="14"/>
      <color theme="1"/>
      <name val="Arial"/>
      <family val="2"/>
    </font>
    <font>
      <b/>
      <sz val="12"/>
      <color theme="1"/>
      <name val="Arial"/>
      <family val="2"/>
    </font>
    <font>
      <b/>
      <sz val="10"/>
      <color indexed="8"/>
      <name val="Arial"/>
      <family val="2"/>
    </font>
    <font>
      <sz val="10"/>
      <color indexed="8"/>
      <name val="Arial"/>
      <family val="2"/>
    </font>
    <font>
      <sz val="9"/>
      <color theme="1"/>
      <name val="Arial"/>
      <family val="2"/>
    </font>
    <font>
      <sz val="8"/>
      <color theme="1"/>
      <name val="Arial"/>
      <family val="2"/>
    </font>
    <font>
      <sz val="12"/>
      <color theme="1"/>
      <name val="Arial"/>
      <family val="2"/>
    </font>
    <font>
      <b/>
      <sz val="10"/>
      <name val="Arial"/>
      <family val="2"/>
    </font>
    <font>
      <b/>
      <sz val="14"/>
      <name val="Arial"/>
      <family val="2"/>
    </font>
    <font>
      <sz val="18"/>
      <name val="Arial"/>
      <family val="2"/>
    </font>
    <font>
      <sz val="11"/>
      <color theme="1"/>
      <name val="Arial"/>
      <family val="2"/>
    </font>
    <font>
      <sz val="11"/>
      <name val="Arial"/>
      <family val="2"/>
    </font>
    <font>
      <sz val="9"/>
      <color indexed="81"/>
      <name val="Segoe UI"/>
      <family val="2"/>
    </font>
    <font>
      <b/>
      <sz val="9"/>
      <color indexed="81"/>
      <name val="Segoe UI"/>
      <family val="2"/>
    </font>
    <font>
      <sz val="10"/>
      <color rgb="FFFF0000"/>
      <name val="Arial"/>
      <family val="2"/>
    </font>
    <font>
      <sz val="8"/>
      <color indexed="81"/>
      <name val="Segoe UI"/>
      <family val="2"/>
    </font>
    <font>
      <sz val="10"/>
      <color rgb="FF000000"/>
      <name val="Arial"/>
      <family val="2"/>
    </font>
    <font>
      <i/>
      <sz val="10"/>
      <color theme="1"/>
      <name val="Arial"/>
      <family val="2"/>
    </font>
    <font>
      <b/>
      <sz val="8"/>
      <color theme="1"/>
      <name val="Arial"/>
      <family val="2"/>
    </font>
    <font>
      <b/>
      <sz val="11"/>
      <color theme="1"/>
      <name val="Calibri"/>
      <family val="2"/>
      <scheme val="minor"/>
    </font>
    <font>
      <b/>
      <sz val="10"/>
      <color theme="1"/>
      <name val="Calibri"/>
      <family val="2"/>
      <scheme val="minor"/>
    </font>
    <font>
      <b/>
      <sz val="9"/>
      <color theme="1"/>
      <name val="Calibri"/>
      <family val="2"/>
      <scheme val="minor"/>
    </font>
    <font>
      <sz val="10"/>
      <color theme="1"/>
      <name val="Calibri"/>
      <family val="2"/>
      <scheme val="minor"/>
    </font>
    <font>
      <b/>
      <sz val="10"/>
      <color rgb="FFFF0000"/>
      <name val="Arial"/>
      <family val="2"/>
    </font>
    <font>
      <b/>
      <sz val="10"/>
      <color theme="0" tint="-0.14999847407452621"/>
      <name val="Arial"/>
      <family val="2"/>
    </font>
    <font>
      <sz val="10"/>
      <name val="Calibri"/>
      <family val="2"/>
      <scheme val="minor"/>
    </font>
    <font>
      <i/>
      <sz val="10"/>
      <name val="Arial"/>
      <family val="2"/>
    </font>
  </fonts>
  <fills count="5">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9" tint="0.79998168889431442"/>
        <bgColor indexed="64"/>
      </patternFill>
    </fill>
  </fills>
  <borders count="71">
    <border>
      <left/>
      <right/>
      <top/>
      <bottom/>
      <diagonal/>
    </border>
    <border>
      <left/>
      <right style="hair">
        <color indexed="64"/>
      </right>
      <top/>
      <bottom/>
      <diagonal/>
    </border>
    <border>
      <left style="hair">
        <color indexed="64"/>
      </left>
      <right style="hair">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bottom/>
      <diagonal/>
    </border>
    <border>
      <left style="thin">
        <color indexed="64"/>
      </left>
      <right/>
      <top style="thin">
        <color indexed="64"/>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hair">
        <color indexed="64"/>
      </top>
      <bottom/>
      <diagonal/>
    </border>
    <border>
      <left/>
      <right style="thin">
        <color indexed="64"/>
      </right>
      <top style="thin">
        <color indexed="64"/>
      </top>
      <bottom style="double">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double">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5">
    <xf numFmtId="0" fontId="0" fillId="0" borderId="0"/>
    <xf numFmtId="43" fontId="5" fillId="0" borderId="0" applyFont="0" applyFill="0" applyBorder="0" applyAlignment="0" applyProtection="0"/>
    <xf numFmtId="43" fontId="6" fillId="0" borderId="0" applyFont="0" applyFill="0" applyBorder="0" applyAlignment="0" applyProtection="0"/>
    <xf numFmtId="0" fontId="5" fillId="0" borderId="0"/>
    <xf numFmtId="0" fontId="4" fillId="0" borderId="0"/>
  </cellStyleXfs>
  <cellXfs count="411">
    <xf numFmtId="0" fontId="0" fillId="0" borderId="0" xfId="0"/>
    <xf numFmtId="165" fontId="7" fillId="3" borderId="14" xfId="0" applyNumberFormat="1" applyFont="1" applyFill="1" applyBorder="1" applyAlignment="1" applyProtection="1">
      <alignment vertical="center"/>
    </xf>
    <xf numFmtId="10" fontId="7" fillId="3" borderId="0" xfId="0" applyNumberFormat="1" applyFont="1" applyFill="1" applyAlignment="1" applyProtection="1">
      <alignment vertical="center"/>
    </xf>
    <xf numFmtId="165" fontId="7" fillId="3" borderId="2" xfId="0" applyNumberFormat="1" applyFont="1" applyFill="1" applyBorder="1" applyAlignment="1" applyProtection="1">
      <alignment vertical="center"/>
    </xf>
    <xf numFmtId="165" fontId="3" fillId="0" borderId="0" xfId="0" applyNumberFormat="1" applyFont="1" applyFill="1" applyBorder="1" applyAlignment="1" applyProtection="1">
      <alignment vertical="center"/>
    </xf>
    <xf numFmtId="165" fontId="7" fillId="0" borderId="0" xfId="0" applyNumberFormat="1" applyFont="1" applyFill="1" applyBorder="1" applyAlignment="1" applyProtection="1">
      <alignment vertical="center"/>
    </xf>
    <xf numFmtId="165" fontId="2" fillId="3" borderId="13" xfId="0" applyNumberFormat="1" applyFont="1" applyFill="1" applyBorder="1" applyAlignment="1" applyProtection="1">
      <alignment vertical="center"/>
    </xf>
    <xf numFmtId="165" fontId="25" fillId="0" borderId="0" xfId="0" applyNumberFormat="1" applyFont="1" applyFill="1" applyBorder="1" applyAlignment="1" applyProtection="1">
      <alignment vertical="center"/>
    </xf>
    <xf numFmtId="165" fontId="25" fillId="3" borderId="14" xfId="0" applyNumberFormat="1" applyFont="1" applyFill="1" applyBorder="1" applyAlignment="1" applyProtection="1">
      <alignment vertical="center"/>
    </xf>
    <xf numFmtId="0" fontId="2" fillId="2" borderId="7" xfId="0" applyFont="1" applyFill="1" applyBorder="1" applyAlignment="1" applyProtection="1">
      <alignment horizontal="center" vertical="center"/>
      <protection locked="0"/>
    </xf>
    <xf numFmtId="165" fontId="2" fillId="3" borderId="14" xfId="0" applyNumberFormat="1" applyFont="1" applyFill="1" applyBorder="1" applyAlignment="1" applyProtection="1">
      <alignment vertical="center"/>
    </xf>
    <xf numFmtId="0" fontId="7" fillId="0" borderId="9" xfId="0" applyFont="1" applyBorder="1" applyAlignment="1" applyProtection="1">
      <alignment vertical="center"/>
    </xf>
    <xf numFmtId="165" fontId="2" fillId="0" borderId="9" xfId="0" applyNumberFormat="1" applyFont="1" applyBorder="1" applyAlignment="1" applyProtection="1">
      <alignment vertical="center"/>
    </xf>
    <xf numFmtId="0" fontId="2" fillId="0" borderId="0" xfId="0" applyFont="1" applyFill="1" applyBorder="1" applyAlignment="1" applyProtection="1">
      <alignment vertical="center"/>
    </xf>
    <xf numFmtId="165" fontId="2" fillId="0" borderId="0" xfId="0" applyNumberFormat="1" applyFont="1" applyFill="1" applyBorder="1" applyAlignment="1" applyProtection="1">
      <alignment vertical="center"/>
    </xf>
    <xf numFmtId="0" fontId="3" fillId="0" borderId="0" xfId="0" applyFont="1" applyFill="1" applyBorder="1" applyAlignment="1" applyProtection="1">
      <alignment vertical="center"/>
    </xf>
    <xf numFmtId="0" fontId="3" fillId="0" borderId="0" xfId="0" quotePrefix="1" applyFont="1" applyFill="1" applyBorder="1" applyAlignment="1" applyProtection="1">
      <alignment horizontal="left" vertical="center"/>
    </xf>
    <xf numFmtId="0" fontId="3" fillId="0" borderId="0" xfId="0" applyFont="1" applyFill="1" applyBorder="1" applyAlignment="1" applyProtection="1">
      <alignment horizontal="center" vertical="center"/>
    </xf>
    <xf numFmtId="0" fontId="3" fillId="0" borderId="0" xfId="0" quotePrefix="1" applyFont="1" applyFill="1" applyBorder="1" applyAlignment="1" applyProtection="1">
      <alignment horizontal="center" vertical="center"/>
    </xf>
    <xf numFmtId="0" fontId="2" fillId="0" borderId="0" xfId="0" quotePrefix="1" applyFont="1" applyFill="1" applyBorder="1" applyAlignment="1" applyProtection="1">
      <alignment horizontal="left" vertical="center"/>
    </xf>
    <xf numFmtId="0" fontId="3" fillId="0" borderId="0" xfId="0" quotePrefix="1" applyFont="1" applyFill="1" applyBorder="1" applyAlignment="1" applyProtection="1">
      <alignment horizontal="left" vertical="center" wrapText="1"/>
    </xf>
    <xf numFmtId="0" fontId="3" fillId="0" borderId="0" xfId="0" applyFont="1" applyAlignment="1" applyProtection="1">
      <alignment vertical="center"/>
    </xf>
    <xf numFmtId="0" fontId="19" fillId="0" borderId="0" xfId="0" applyFont="1" applyAlignment="1" applyProtection="1">
      <alignment vertical="center"/>
    </xf>
    <xf numFmtId="0" fontId="3" fillId="0" borderId="0" xfId="0" applyFont="1" applyAlignment="1" applyProtection="1">
      <alignment horizontal="left" vertical="center"/>
    </xf>
    <xf numFmtId="165" fontId="3" fillId="0" borderId="0" xfId="0" applyNumberFormat="1" applyFont="1" applyAlignment="1" applyProtection="1">
      <alignment vertical="center"/>
    </xf>
    <xf numFmtId="0" fontId="7" fillId="0" borderId="7" xfId="0" applyFont="1" applyBorder="1" applyAlignment="1" applyProtection="1">
      <alignment horizontal="center" vertical="center"/>
    </xf>
    <xf numFmtId="0" fontId="7" fillId="0" borderId="0" xfId="0" applyFont="1" applyBorder="1" applyAlignment="1" applyProtection="1">
      <alignment horizontal="center" vertical="center"/>
    </xf>
    <xf numFmtId="165" fontId="7" fillId="0" borderId="0" xfId="0" applyNumberFormat="1" applyFont="1" applyFill="1" applyBorder="1" applyAlignment="1" applyProtection="1">
      <alignment horizontal="left" vertical="center"/>
    </xf>
    <xf numFmtId="0" fontId="3" fillId="0" borderId="0" xfId="0" applyFont="1" applyBorder="1" applyAlignment="1" applyProtection="1">
      <alignment vertical="center"/>
    </xf>
    <xf numFmtId="165" fontId="3" fillId="0" borderId="0" xfId="0" applyNumberFormat="1" applyFont="1" applyBorder="1" applyAlignment="1" applyProtection="1">
      <alignment vertical="center"/>
    </xf>
    <xf numFmtId="0" fontId="2" fillId="0" borderId="0" xfId="0" applyFont="1" applyBorder="1" applyAlignment="1" applyProtection="1">
      <alignment vertical="center"/>
    </xf>
    <xf numFmtId="0" fontId="7" fillId="0" borderId="36" xfId="0" applyFont="1" applyBorder="1" applyAlignment="1" applyProtection="1">
      <alignment vertical="center"/>
    </xf>
    <xf numFmtId="0" fontId="7" fillId="0" borderId="10" xfId="0" applyFont="1" applyBorder="1" applyAlignment="1" applyProtection="1">
      <alignment vertical="center"/>
    </xf>
    <xf numFmtId="0" fontId="2" fillId="0" borderId="0" xfId="0" applyFont="1" applyBorder="1" applyAlignment="1" applyProtection="1">
      <alignment horizontal="center" vertical="center"/>
    </xf>
    <xf numFmtId="165" fontId="25" fillId="0" borderId="0" xfId="0" applyNumberFormat="1" applyFont="1" applyBorder="1" applyAlignment="1" applyProtection="1">
      <alignment vertical="center"/>
    </xf>
    <xf numFmtId="165" fontId="2" fillId="0" borderId="0" xfId="0" applyNumberFormat="1" applyFont="1" applyBorder="1" applyAlignment="1" applyProtection="1">
      <alignment vertical="center"/>
    </xf>
    <xf numFmtId="0" fontId="7" fillId="0" borderId="7" xfId="0" quotePrefix="1" applyFont="1" applyBorder="1" applyAlignment="1" applyProtection="1">
      <alignment horizontal="center" vertical="center"/>
    </xf>
    <xf numFmtId="0" fontId="7" fillId="0" borderId="0" xfId="0" quotePrefix="1" applyFont="1" applyBorder="1" applyAlignment="1" applyProtection="1">
      <alignment horizontal="center" vertical="center"/>
    </xf>
    <xf numFmtId="0" fontId="7" fillId="0" borderId="0" xfId="0" applyFont="1" applyBorder="1" applyAlignment="1" applyProtection="1">
      <alignment vertical="center"/>
    </xf>
    <xf numFmtId="165" fontId="7" fillId="0" borderId="0" xfId="0" applyNumberFormat="1" applyFont="1" applyBorder="1" applyAlignment="1" applyProtection="1">
      <alignment vertical="center"/>
    </xf>
    <xf numFmtId="164" fontId="7" fillId="0" borderId="0" xfId="0" applyNumberFormat="1" applyFont="1" applyFill="1" applyAlignment="1" applyProtection="1">
      <alignment vertical="center"/>
    </xf>
    <xf numFmtId="165" fontId="7" fillId="0" borderId="0" xfId="0" applyNumberFormat="1" applyFont="1" applyFill="1" applyAlignment="1" applyProtection="1">
      <alignment vertical="center"/>
    </xf>
    <xf numFmtId="0" fontId="2" fillId="0" borderId="0" xfId="0" applyFont="1" applyAlignment="1" applyProtection="1">
      <alignment vertical="center"/>
    </xf>
    <xf numFmtId="165" fontId="2" fillId="2" borderId="14" xfId="0" applyNumberFormat="1" applyFont="1" applyFill="1" applyBorder="1" applyAlignment="1" applyProtection="1">
      <alignment vertical="center"/>
      <protection locked="0"/>
    </xf>
    <xf numFmtId="0" fontId="4" fillId="0" borderId="0" xfId="0" applyFont="1" applyAlignment="1" applyProtection="1">
      <alignment vertical="center"/>
    </xf>
    <xf numFmtId="165" fontId="15" fillId="0" borderId="13" xfId="0" applyNumberFormat="1" applyFont="1" applyBorder="1" applyAlignment="1" applyProtection="1">
      <alignment horizontal="left" vertical="center" wrapText="1"/>
    </xf>
    <xf numFmtId="165" fontId="15" fillId="0" borderId="14" xfId="0" applyNumberFormat="1" applyFont="1" applyBorder="1" applyAlignment="1" applyProtection="1">
      <alignment horizontal="left" vertical="center" wrapText="1"/>
    </xf>
    <xf numFmtId="165" fontId="15" fillId="0" borderId="15" xfId="0" applyNumberFormat="1" applyFont="1" applyBorder="1" applyAlignment="1" applyProtection="1">
      <alignment horizontal="left" vertical="center" wrapText="1"/>
    </xf>
    <xf numFmtId="165" fontId="19" fillId="0" borderId="0" xfId="0" applyNumberFormat="1" applyFont="1" applyAlignment="1" applyProtection="1">
      <alignment vertical="center"/>
    </xf>
    <xf numFmtId="0" fontId="18" fillId="0" borderId="0" xfId="0" applyFont="1" applyAlignment="1" applyProtection="1">
      <alignment vertical="center"/>
    </xf>
    <xf numFmtId="165" fontId="18" fillId="0" borderId="0" xfId="0" applyNumberFormat="1" applyFont="1" applyAlignment="1" applyProtection="1">
      <alignment vertical="center"/>
    </xf>
    <xf numFmtId="0" fontId="18" fillId="0" borderId="0" xfId="0" applyFont="1" applyBorder="1" applyAlignment="1" applyProtection="1">
      <alignment vertical="center"/>
    </xf>
    <xf numFmtId="0" fontId="18" fillId="0" borderId="0" xfId="0" applyFont="1" applyAlignment="1" applyProtection="1">
      <alignment horizontal="center" vertical="center"/>
    </xf>
    <xf numFmtId="165" fontId="18" fillId="0" borderId="0" xfId="0" applyNumberFormat="1" applyFont="1" applyAlignment="1" applyProtection="1">
      <alignment horizontal="center" vertical="center"/>
    </xf>
    <xf numFmtId="0" fontId="7" fillId="0" borderId="9" xfId="0" applyFont="1" applyBorder="1" applyAlignment="1" applyProtection="1">
      <alignment horizontal="center" vertical="center"/>
    </xf>
    <xf numFmtId="0" fontId="0" fillId="0" borderId="0" xfId="0" applyAlignment="1" applyProtection="1">
      <alignment vertical="center"/>
    </xf>
    <xf numFmtId="0" fontId="7" fillId="0" borderId="7" xfId="0" applyFont="1" applyFill="1" applyBorder="1" applyAlignment="1" applyProtection="1">
      <alignment vertical="center"/>
    </xf>
    <xf numFmtId="0" fontId="7" fillId="0" borderId="0" xfId="0" applyFont="1" applyFill="1" applyBorder="1" applyAlignment="1" applyProtection="1">
      <alignment vertical="center"/>
    </xf>
    <xf numFmtId="49" fontId="7" fillId="3" borderId="9" xfId="0" applyNumberFormat="1" applyFont="1" applyFill="1" applyBorder="1" applyAlignment="1" applyProtection="1">
      <alignment horizontal="left" vertical="center"/>
    </xf>
    <xf numFmtId="165" fontId="7" fillId="0" borderId="9" xfId="0" applyNumberFormat="1" applyFont="1" applyFill="1" applyBorder="1" applyAlignment="1" applyProtection="1">
      <alignment horizontal="left" vertical="center"/>
    </xf>
    <xf numFmtId="0" fontId="12" fillId="0" borderId="0" xfId="0" applyFont="1" applyAlignment="1" applyProtection="1">
      <alignment vertical="center"/>
    </xf>
    <xf numFmtId="0" fontId="12" fillId="0" borderId="0" xfId="0" applyFont="1" applyBorder="1" applyAlignment="1" applyProtection="1">
      <alignment vertical="center"/>
    </xf>
    <xf numFmtId="165" fontId="12" fillId="0" borderId="0" xfId="0" applyNumberFormat="1" applyFont="1" applyBorder="1" applyAlignment="1" applyProtection="1">
      <alignment vertical="center"/>
    </xf>
    <xf numFmtId="0" fontId="7" fillId="0" borderId="1" xfId="0" applyFont="1" applyBorder="1" applyAlignment="1" applyProtection="1">
      <alignment vertical="center"/>
    </xf>
    <xf numFmtId="0" fontId="13" fillId="0" borderId="0" xfId="0" applyFont="1" applyAlignment="1" applyProtection="1">
      <alignment horizontal="center" vertical="center"/>
    </xf>
    <xf numFmtId="0" fontId="13" fillId="0" borderId="0" xfId="0" applyFont="1" applyAlignment="1" applyProtection="1">
      <alignment vertical="center"/>
    </xf>
    <xf numFmtId="0" fontId="14" fillId="0" borderId="0" xfId="0" applyFont="1" applyAlignment="1" applyProtection="1">
      <alignment vertical="center"/>
    </xf>
    <xf numFmtId="165" fontId="13" fillId="0" borderId="0" xfId="0" applyNumberFormat="1" applyFont="1" applyAlignment="1" applyProtection="1">
      <alignment vertical="center"/>
    </xf>
    <xf numFmtId="0" fontId="7" fillId="0" borderId="36" xfId="0" applyFont="1" applyBorder="1" applyAlignment="1" applyProtection="1">
      <alignment horizontal="left" vertical="center" wrapText="1"/>
    </xf>
    <xf numFmtId="49" fontId="7" fillId="3" borderId="10" xfId="0" applyNumberFormat="1" applyFont="1" applyFill="1" applyBorder="1" applyAlignment="1" applyProtection="1">
      <alignment horizontal="left" vertical="center"/>
    </xf>
    <xf numFmtId="165" fontId="2" fillId="0" borderId="0" xfId="0" applyNumberFormat="1" applyFont="1" applyBorder="1" applyAlignment="1" applyProtection="1">
      <alignment vertical="center" wrapText="1"/>
    </xf>
    <xf numFmtId="0" fontId="13" fillId="0" borderId="0" xfId="0" applyFont="1" applyAlignment="1" applyProtection="1">
      <alignment vertical="center"/>
      <protection locked="0"/>
    </xf>
    <xf numFmtId="0" fontId="12" fillId="0" borderId="0" xfId="0" applyFont="1" applyBorder="1" applyAlignment="1" applyProtection="1">
      <alignment vertical="center"/>
      <protection locked="0"/>
    </xf>
    <xf numFmtId="0" fontId="3" fillId="0" borderId="0" xfId="0" applyFont="1" applyBorder="1" applyAlignment="1" applyProtection="1">
      <alignment vertical="center"/>
      <protection locked="0"/>
    </xf>
    <xf numFmtId="0" fontId="1" fillId="0" borderId="0" xfId="0" applyFont="1" applyBorder="1" applyAlignment="1" applyProtection="1">
      <alignment vertical="center"/>
    </xf>
    <xf numFmtId="0" fontId="13" fillId="0" borderId="0" xfId="0" applyFont="1" applyBorder="1" applyAlignment="1" applyProtection="1">
      <alignment vertical="center"/>
      <protection locked="0"/>
    </xf>
    <xf numFmtId="0" fontId="14" fillId="0" borderId="0" xfId="0" applyFont="1" applyBorder="1" applyAlignment="1" applyProtection="1">
      <alignment vertical="center"/>
      <protection locked="0"/>
    </xf>
    <xf numFmtId="165" fontId="19" fillId="0" borderId="0" xfId="0" applyNumberFormat="1" applyFont="1" applyBorder="1" applyAlignment="1" applyProtection="1">
      <alignment vertical="center"/>
    </xf>
    <xf numFmtId="0" fontId="19" fillId="0" borderId="0" xfId="0" applyFont="1" applyBorder="1" applyAlignment="1" applyProtection="1">
      <alignment vertical="center"/>
    </xf>
    <xf numFmtId="0" fontId="13" fillId="0" borderId="0" xfId="0" applyFont="1" applyBorder="1" applyAlignment="1" applyProtection="1">
      <alignment vertical="center"/>
    </xf>
    <xf numFmtId="0" fontId="19" fillId="0" borderId="0" xfId="0" applyFont="1" applyAlignment="1" applyProtection="1">
      <alignment vertical="center"/>
      <protection locked="0"/>
    </xf>
    <xf numFmtId="0" fontId="19" fillId="0" borderId="0" xfId="0" applyFont="1" applyBorder="1" applyAlignment="1" applyProtection="1">
      <alignment vertical="center"/>
      <protection locked="0"/>
    </xf>
    <xf numFmtId="165" fontId="2" fillId="3" borderId="15" xfId="0" applyNumberFormat="1" applyFont="1" applyFill="1" applyBorder="1" applyAlignment="1" applyProtection="1">
      <alignment vertical="center"/>
    </xf>
    <xf numFmtId="0" fontId="7" fillId="0" borderId="32" xfId="0" applyFont="1" applyFill="1" applyBorder="1" applyAlignment="1" applyProtection="1">
      <alignment vertical="center"/>
    </xf>
    <xf numFmtId="165" fontId="7" fillId="0" borderId="34" xfId="0" applyNumberFormat="1" applyFont="1" applyFill="1" applyBorder="1" applyAlignment="1" applyProtection="1">
      <alignment vertical="center"/>
    </xf>
    <xf numFmtId="0" fontId="7" fillId="0" borderId="32" xfId="0" applyFont="1" applyFill="1" applyBorder="1" applyAlignment="1" applyProtection="1">
      <alignment horizontal="left" vertical="center"/>
      <protection locked="0"/>
    </xf>
    <xf numFmtId="0" fontId="7" fillId="2" borderId="33" xfId="0" applyFont="1" applyFill="1" applyBorder="1" applyAlignment="1" applyProtection="1">
      <alignment horizontal="center" vertical="center"/>
      <protection locked="0"/>
    </xf>
    <xf numFmtId="165" fontId="7" fillId="0" borderId="33" xfId="0" applyNumberFormat="1" applyFont="1" applyFill="1" applyBorder="1" applyAlignment="1" applyProtection="1">
      <alignment horizontal="left" vertical="center"/>
      <protection locked="0"/>
    </xf>
    <xf numFmtId="0" fontId="2" fillId="0" borderId="7" xfId="0" applyFont="1" applyFill="1" applyBorder="1" applyAlignment="1" applyProtection="1">
      <alignment horizontal="center" vertical="center"/>
    </xf>
    <xf numFmtId="0" fontId="2" fillId="0" borderId="35" xfId="0" applyFont="1" applyBorder="1" applyAlignment="1" applyProtection="1">
      <alignment vertical="center"/>
    </xf>
    <xf numFmtId="165" fontId="2" fillId="2" borderId="0" xfId="0" applyNumberFormat="1" applyFont="1" applyFill="1" applyBorder="1" applyAlignment="1" applyProtection="1">
      <alignment vertical="center"/>
      <protection locked="0"/>
    </xf>
    <xf numFmtId="165" fontId="7" fillId="0" borderId="32" xfId="0" applyNumberFormat="1" applyFont="1" applyFill="1" applyBorder="1" applyAlignment="1" applyProtection="1">
      <alignment vertical="center"/>
    </xf>
    <xf numFmtId="14" fontId="22" fillId="0" borderId="9" xfId="0" applyNumberFormat="1" applyFont="1" applyFill="1" applyBorder="1" applyAlignment="1" applyProtection="1">
      <alignment horizontal="center" vertical="center"/>
    </xf>
    <xf numFmtId="14" fontId="22" fillId="0" borderId="0" xfId="0" applyNumberFormat="1" applyFont="1" applyFill="1" applyAlignment="1" applyProtection="1">
      <alignment horizontal="center" vertical="center"/>
    </xf>
    <xf numFmtId="0" fontId="2" fillId="0" borderId="0" xfId="0" applyFont="1" applyBorder="1" applyAlignment="1" applyProtection="1">
      <alignment vertical="center" wrapText="1"/>
    </xf>
    <xf numFmtId="0" fontId="0" fillId="0" borderId="0" xfId="0" applyBorder="1" applyAlignment="1" applyProtection="1">
      <alignment vertical="center"/>
      <protection locked="0"/>
    </xf>
    <xf numFmtId="0" fontId="2" fillId="0" borderId="7" xfId="0" quotePrefix="1" applyFont="1" applyBorder="1" applyAlignment="1" applyProtection="1">
      <alignment horizontal="center" vertical="center"/>
    </xf>
    <xf numFmtId="167" fontId="2" fillId="2" borderId="0" xfId="0" applyNumberFormat="1" applyFont="1" applyFill="1" applyBorder="1" applyAlignment="1" applyProtection="1">
      <alignment vertical="center"/>
      <protection locked="0"/>
    </xf>
    <xf numFmtId="165" fontId="2" fillId="0" borderId="0" xfId="0" applyNumberFormat="1" applyFont="1" applyAlignment="1" applyProtection="1">
      <alignment vertical="center"/>
    </xf>
    <xf numFmtId="165" fontId="7" fillId="0" borderId="57" xfId="0" applyNumberFormat="1" applyFont="1" applyFill="1" applyBorder="1" applyAlignment="1" applyProtection="1">
      <alignment vertical="center"/>
    </xf>
    <xf numFmtId="165" fontId="7" fillId="3" borderId="30" xfId="0" applyNumberFormat="1" applyFont="1" applyFill="1" applyBorder="1" applyAlignment="1" applyProtection="1">
      <alignment vertical="center"/>
    </xf>
    <xf numFmtId="165" fontId="2" fillId="3" borderId="21" xfId="0" applyNumberFormat="1" applyFont="1" applyFill="1" applyBorder="1" applyAlignment="1">
      <alignment vertical="center"/>
    </xf>
    <xf numFmtId="165" fontId="2" fillId="3" borderId="31" xfId="0" applyNumberFormat="1" applyFont="1" applyFill="1" applyBorder="1" applyAlignment="1">
      <alignment vertical="center"/>
    </xf>
    <xf numFmtId="0" fontId="27" fillId="0" borderId="0" xfId="0" applyFont="1" applyAlignment="1" applyProtection="1">
      <alignment vertical="center"/>
      <protection locked="0"/>
    </xf>
    <xf numFmtId="0" fontId="0" fillId="0" borderId="0" xfId="0" applyAlignment="1" applyProtection="1">
      <alignment vertical="center"/>
      <protection locked="0"/>
    </xf>
    <xf numFmtId="0" fontId="29" fillId="0" borderId="0" xfId="0" applyFont="1" applyBorder="1" applyAlignment="1" applyProtection="1">
      <alignment vertical="center"/>
      <protection locked="0"/>
    </xf>
    <xf numFmtId="0" fontId="7" fillId="0" borderId="30" xfId="0" applyFont="1" applyBorder="1" applyAlignment="1" applyProtection="1">
      <alignment horizontal="left" vertical="center"/>
      <protection locked="0"/>
    </xf>
    <xf numFmtId="0" fontId="2" fillId="0" borderId="31" xfId="0" applyFont="1" applyBorder="1" applyAlignment="1" applyProtection="1">
      <alignment vertical="center"/>
      <protection locked="0"/>
    </xf>
    <xf numFmtId="0" fontId="2" fillId="0" borderId="21" xfId="0" applyFont="1" applyBorder="1" applyAlignment="1" applyProtection="1">
      <alignment vertical="center"/>
      <protection locked="0"/>
    </xf>
    <xf numFmtId="0" fontId="7" fillId="0" borderId="32" xfId="0" applyFont="1" applyFill="1" applyBorder="1" applyAlignment="1" applyProtection="1">
      <alignment horizontal="left" vertical="center"/>
    </xf>
    <xf numFmtId="0" fontId="7" fillId="0" borderId="33" xfId="0" applyFont="1" applyFill="1" applyBorder="1" applyAlignment="1" applyProtection="1">
      <alignment vertical="center"/>
    </xf>
    <xf numFmtId="165" fontId="7" fillId="3" borderId="34" xfId="0" applyNumberFormat="1" applyFont="1" applyFill="1" applyBorder="1" applyAlignment="1" applyProtection="1">
      <alignment vertical="center"/>
    </xf>
    <xf numFmtId="0" fontId="2" fillId="0" borderId="0" xfId="0" applyFont="1" applyBorder="1" applyAlignment="1" applyProtection="1">
      <alignment vertical="center"/>
      <protection locked="0"/>
    </xf>
    <xf numFmtId="0" fontId="2" fillId="0" borderId="36" xfId="0" applyFont="1" applyBorder="1" applyAlignment="1" applyProtection="1">
      <alignment horizontal="left" vertical="center"/>
    </xf>
    <xf numFmtId="0" fontId="2" fillId="0" borderId="10" xfId="0" applyFont="1" applyBorder="1" applyAlignment="1" applyProtection="1">
      <alignment vertical="center"/>
    </xf>
    <xf numFmtId="165" fontId="2" fillId="0" borderId="15" xfId="0" applyNumberFormat="1" applyFont="1" applyBorder="1" applyAlignment="1" applyProtection="1">
      <alignment horizontal="left" vertical="center"/>
    </xf>
    <xf numFmtId="0" fontId="7" fillId="0" borderId="7" xfId="0" applyFont="1" applyBorder="1" applyAlignment="1" applyProtection="1">
      <alignment horizontal="left" vertical="center"/>
    </xf>
    <xf numFmtId="165" fontId="2" fillId="0" borderId="14" xfId="0" applyNumberFormat="1" applyFont="1" applyBorder="1" applyAlignment="1" applyProtection="1">
      <alignment horizontal="center" vertical="center"/>
    </xf>
    <xf numFmtId="0" fontId="2" fillId="2" borderId="7" xfId="0" applyFont="1" applyFill="1" applyBorder="1" applyAlignment="1" applyProtection="1">
      <alignment horizontal="left" vertical="center"/>
      <protection locked="0"/>
    </xf>
    <xf numFmtId="0" fontId="2" fillId="2" borderId="0" xfId="0" applyFont="1" applyFill="1" applyBorder="1" applyAlignment="1" applyProtection="1">
      <alignment vertical="center"/>
      <protection locked="0"/>
    </xf>
    <xf numFmtId="165" fontId="2" fillId="2" borderId="14" xfId="0" applyNumberFormat="1" applyFont="1" applyFill="1" applyBorder="1" applyAlignment="1" applyProtection="1">
      <alignment horizontal="center" vertical="center"/>
      <protection locked="0"/>
    </xf>
    <xf numFmtId="0" fontId="2" fillId="0" borderId="7" xfId="0" applyFont="1" applyBorder="1" applyAlignment="1" applyProtection="1">
      <alignment horizontal="left" vertical="center"/>
    </xf>
    <xf numFmtId="165" fontId="2" fillId="3" borderId="44" xfId="0" applyNumberFormat="1" applyFont="1" applyFill="1" applyBorder="1" applyAlignment="1" applyProtection="1">
      <alignment horizontal="center" vertical="center"/>
    </xf>
    <xf numFmtId="165" fontId="2" fillId="0" borderId="14" xfId="0" applyNumberFormat="1" applyFont="1" applyFill="1" applyBorder="1" applyAlignment="1" applyProtection="1">
      <alignment horizontal="center" vertical="center"/>
    </xf>
    <xf numFmtId="0" fontId="7" fillId="2" borderId="7" xfId="0" applyFont="1" applyFill="1" applyBorder="1" applyAlignment="1" applyProtection="1">
      <alignment horizontal="left" vertical="center"/>
      <protection locked="0"/>
    </xf>
    <xf numFmtId="0" fontId="4" fillId="0" borderId="21" xfId="0" applyFont="1" applyBorder="1" applyAlignment="1" applyProtection="1">
      <alignment vertical="center"/>
      <protection locked="0"/>
    </xf>
    <xf numFmtId="0" fontId="7" fillId="0" borderId="37" xfId="0" applyFont="1" applyFill="1" applyBorder="1" applyAlignment="1" applyProtection="1">
      <alignment horizontal="left" vertical="center"/>
    </xf>
    <xf numFmtId="0" fontId="2" fillId="0" borderId="40" xfId="0" applyFont="1" applyFill="1" applyBorder="1" applyAlignment="1" applyProtection="1">
      <alignment vertical="center"/>
    </xf>
    <xf numFmtId="165" fontId="7" fillId="3" borderId="41" xfId="0" applyNumberFormat="1" applyFont="1" applyFill="1" applyBorder="1" applyAlignment="1" applyProtection="1">
      <alignment horizontal="center" vertical="center"/>
    </xf>
    <xf numFmtId="0" fontId="4" fillId="0" borderId="31" xfId="0" applyFont="1" applyBorder="1" applyAlignment="1" applyProtection="1">
      <alignment vertical="center"/>
      <protection locked="0"/>
    </xf>
    <xf numFmtId="0" fontId="2" fillId="0" borderId="0" xfId="0" applyFont="1" applyAlignment="1" applyProtection="1">
      <alignment horizontal="center" vertical="center"/>
    </xf>
    <xf numFmtId="165" fontId="2" fillId="0" borderId="0" xfId="0" applyNumberFormat="1" applyFont="1" applyAlignment="1" applyProtection="1">
      <alignment horizontal="center" vertical="center"/>
    </xf>
    <xf numFmtId="0" fontId="4" fillId="0" borderId="0" xfId="0" applyFont="1" applyAlignment="1" applyProtection="1">
      <alignment vertical="center"/>
      <protection locked="0"/>
    </xf>
    <xf numFmtId="0" fontId="7" fillId="0" borderId="57" xfId="0" applyFont="1" applyBorder="1" applyAlignment="1" applyProtection="1">
      <alignment horizontal="left" vertical="center"/>
      <protection locked="0"/>
    </xf>
    <xf numFmtId="0" fontId="7" fillId="0" borderId="14" xfId="0" applyFont="1" applyBorder="1" applyAlignment="1" applyProtection="1">
      <alignment horizontal="center" vertical="center"/>
    </xf>
    <xf numFmtId="0" fontId="2" fillId="0" borderId="7" xfId="0" applyFont="1" applyBorder="1" applyAlignment="1" applyProtection="1">
      <alignment vertical="center"/>
    </xf>
    <xf numFmtId="165" fontId="2" fillId="0" borderId="14" xfId="0" applyNumberFormat="1" applyFont="1" applyBorder="1" applyAlignment="1" applyProtection="1">
      <alignment vertical="center"/>
    </xf>
    <xf numFmtId="0" fontId="31" fillId="0" borderId="7" xfId="0" applyFont="1" applyBorder="1" applyAlignment="1" applyProtection="1">
      <alignment vertical="center"/>
    </xf>
    <xf numFmtId="0" fontId="31" fillId="0" borderId="0" xfId="0" applyFont="1" applyBorder="1" applyAlignment="1" applyProtection="1">
      <alignment vertical="center"/>
    </xf>
    <xf numFmtId="165" fontId="31" fillId="3" borderId="14" xfId="0" applyNumberFormat="1" applyFont="1" applyFill="1" applyBorder="1" applyAlignment="1" applyProtection="1">
      <alignment vertical="center"/>
    </xf>
    <xf numFmtId="0" fontId="2" fillId="0" borderId="36" xfId="0" applyFont="1" applyBorder="1" applyAlignment="1" applyProtection="1">
      <alignment vertical="center"/>
    </xf>
    <xf numFmtId="165" fontId="2" fillId="0" borderId="15" xfId="0" applyNumberFormat="1" applyFont="1" applyBorder="1" applyAlignment="1" applyProtection="1">
      <alignment vertical="center"/>
    </xf>
    <xf numFmtId="0" fontId="2" fillId="0" borderId="9" xfId="0" applyFont="1" applyBorder="1" applyAlignment="1" applyProtection="1">
      <alignment vertical="center"/>
    </xf>
    <xf numFmtId="165" fontId="2" fillId="0" borderId="13" xfId="0" applyNumberFormat="1" applyFont="1" applyBorder="1" applyAlignment="1" applyProtection="1">
      <alignment vertical="center"/>
    </xf>
    <xf numFmtId="49" fontId="2" fillId="0" borderId="0" xfId="0" applyNumberFormat="1" applyFont="1" applyBorder="1" applyAlignment="1" applyProtection="1">
      <alignment vertical="center" wrapText="1"/>
    </xf>
    <xf numFmtId="165" fontId="2" fillId="0" borderId="14" xfId="0" applyNumberFormat="1" applyFont="1" applyFill="1" applyBorder="1" applyAlignment="1" applyProtection="1">
      <alignment vertical="center"/>
      <protection locked="0"/>
    </xf>
    <xf numFmtId="0" fontId="2" fillId="4" borderId="9" xfId="0" applyFont="1" applyFill="1" applyBorder="1" applyAlignment="1" applyProtection="1">
      <alignment vertical="center"/>
    </xf>
    <xf numFmtId="0" fontId="7" fillId="4" borderId="0" xfId="0" applyFont="1" applyFill="1" applyBorder="1" applyAlignment="1" applyProtection="1">
      <alignment vertical="center"/>
    </xf>
    <xf numFmtId="165" fontId="32" fillId="3" borderId="14" xfId="0" applyNumberFormat="1" applyFont="1" applyFill="1" applyBorder="1" applyAlignment="1" applyProtection="1">
      <alignment vertical="center"/>
    </xf>
    <xf numFmtId="165" fontId="7" fillId="3" borderId="14" xfId="0" applyNumberFormat="1" applyFont="1" applyFill="1" applyBorder="1" applyAlignment="1" applyProtection="1">
      <alignment horizontal="right" vertical="center"/>
    </xf>
    <xf numFmtId="0" fontId="2" fillId="4" borderId="10" xfId="0" applyFont="1" applyFill="1" applyBorder="1" applyAlignment="1" applyProtection="1">
      <alignment vertical="center"/>
    </xf>
    <xf numFmtId="165" fontId="4" fillId="0" borderId="22" xfId="0" applyNumberFormat="1" applyFont="1" applyFill="1" applyBorder="1" applyAlignment="1" applyProtection="1">
      <alignment horizontal="left" vertical="center" wrapText="1"/>
    </xf>
    <xf numFmtId="165" fontId="4" fillId="0" borderId="26" xfId="0" quotePrefix="1" applyNumberFormat="1" applyFont="1" applyFill="1" applyBorder="1" applyAlignment="1" applyProtection="1">
      <alignment horizontal="right" vertical="center" wrapText="1"/>
    </xf>
    <xf numFmtId="165" fontId="4" fillId="0" borderId="29" xfId="0" applyNumberFormat="1" applyFont="1" applyFill="1" applyBorder="1" applyAlignment="1" applyProtection="1">
      <alignment horizontal="right" vertical="center" wrapText="1"/>
    </xf>
    <xf numFmtId="165" fontId="4" fillId="0" borderId="26" xfId="0" applyNumberFormat="1" applyFont="1" applyFill="1" applyBorder="1" applyAlignment="1" applyProtection="1">
      <alignment horizontal="right" vertical="center" wrapText="1"/>
    </xf>
    <xf numFmtId="0" fontId="4" fillId="0" borderId="3" xfId="0" applyFont="1" applyBorder="1" applyAlignment="1" applyProtection="1">
      <alignment vertical="center"/>
    </xf>
    <xf numFmtId="165" fontId="4" fillId="0" borderId="16" xfId="0" applyNumberFormat="1" applyFont="1" applyBorder="1" applyAlignment="1" applyProtection="1">
      <alignment vertical="center"/>
    </xf>
    <xf numFmtId="165" fontId="4" fillId="2" borderId="27" xfId="0" applyNumberFormat="1" applyFont="1" applyFill="1" applyBorder="1" applyAlignment="1" applyProtection="1">
      <alignment vertical="center"/>
      <protection locked="0"/>
    </xf>
    <xf numFmtId="165" fontId="4" fillId="2" borderId="23" xfId="0" applyNumberFormat="1" applyFont="1" applyFill="1" applyBorder="1" applyAlignment="1" applyProtection="1">
      <alignment vertical="center"/>
      <protection locked="0"/>
    </xf>
    <xf numFmtId="165" fontId="4" fillId="3" borderId="16" xfId="0" applyNumberFormat="1" applyFont="1" applyFill="1" applyBorder="1" applyAlignment="1" applyProtection="1">
      <alignment vertical="center"/>
    </xf>
    <xf numFmtId="0" fontId="4" fillId="0" borderId="4" xfId="0" applyFont="1" applyBorder="1" applyAlignment="1" applyProtection="1">
      <alignment vertical="center"/>
    </xf>
    <xf numFmtId="165" fontId="4" fillId="0" borderId="12" xfId="0" applyNumberFormat="1" applyFont="1" applyBorder="1" applyAlignment="1" applyProtection="1">
      <alignment vertical="center"/>
    </xf>
    <xf numFmtId="165" fontId="4" fillId="2" borderId="28" xfId="0" applyNumberFormat="1" applyFont="1" applyFill="1" applyBorder="1" applyAlignment="1" applyProtection="1">
      <alignment vertical="center"/>
      <protection locked="0"/>
    </xf>
    <xf numFmtId="165" fontId="4" fillId="2" borderId="24" xfId="0" applyNumberFormat="1" applyFont="1" applyFill="1" applyBorder="1" applyAlignment="1" applyProtection="1">
      <alignment vertical="center"/>
      <protection locked="0"/>
    </xf>
    <xf numFmtId="165" fontId="4" fillId="3" borderId="12" xfId="0" applyNumberFormat="1" applyFont="1" applyFill="1" applyBorder="1" applyAlignment="1" applyProtection="1">
      <alignment vertical="center"/>
    </xf>
    <xf numFmtId="0" fontId="4" fillId="0" borderId="5" xfId="0" applyFont="1" applyBorder="1" applyAlignment="1" applyProtection="1">
      <alignment vertical="center"/>
    </xf>
    <xf numFmtId="165" fontId="4" fillId="0" borderId="17" xfId="0" applyNumberFormat="1" applyFont="1" applyBorder="1" applyAlignment="1" applyProtection="1">
      <alignment vertical="center"/>
    </xf>
    <xf numFmtId="165" fontId="4" fillId="2" borderId="26" xfId="0" applyNumberFormat="1" applyFont="1" applyFill="1" applyBorder="1" applyAlignment="1" applyProtection="1">
      <alignment vertical="center"/>
      <protection locked="0"/>
    </xf>
    <xf numFmtId="165" fontId="4" fillId="2" borderId="22" xfId="0" applyNumberFormat="1" applyFont="1" applyFill="1" applyBorder="1" applyAlignment="1" applyProtection="1">
      <alignment vertical="center"/>
      <protection locked="0"/>
    </xf>
    <xf numFmtId="165" fontId="4" fillId="3" borderId="17" xfId="0" applyNumberFormat="1" applyFont="1" applyFill="1" applyBorder="1" applyAlignment="1" applyProtection="1">
      <alignment vertical="center"/>
    </xf>
    <xf numFmtId="0" fontId="4" fillId="0" borderId="6" xfId="0" applyFont="1" applyBorder="1" applyAlignment="1" applyProtection="1">
      <alignment vertical="center"/>
    </xf>
    <xf numFmtId="165" fontId="4" fillId="0" borderId="18" xfId="0" applyNumberFormat="1" applyFont="1" applyBorder="1" applyAlignment="1" applyProtection="1">
      <alignment vertical="center"/>
    </xf>
    <xf numFmtId="165" fontId="4" fillId="3" borderId="20" xfId="0" applyNumberFormat="1" applyFont="1" applyFill="1" applyBorder="1" applyAlignment="1" applyProtection="1">
      <alignment vertical="center"/>
    </xf>
    <xf numFmtId="165" fontId="4" fillId="3" borderId="25" xfId="0" applyNumberFormat="1" applyFont="1" applyFill="1" applyBorder="1" applyAlignment="1" applyProtection="1">
      <alignment vertical="center"/>
    </xf>
    <xf numFmtId="165" fontId="4" fillId="3" borderId="53" xfId="0" applyNumberFormat="1" applyFont="1" applyFill="1" applyBorder="1" applyAlignment="1" applyProtection="1">
      <alignment vertical="center"/>
    </xf>
    <xf numFmtId="165" fontId="4" fillId="3" borderId="52" xfId="0" applyNumberFormat="1" applyFont="1" applyFill="1" applyBorder="1" applyAlignment="1" applyProtection="1">
      <alignment vertical="center"/>
    </xf>
    <xf numFmtId="165" fontId="4" fillId="3" borderId="54" xfId="0" applyNumberFormat="1" applyFont="1" applyFill="1" applyBorder="1" applyAlignment="1" applyProtection="1">
      <alignment vertical="center"/>
    </xf>
    <xf numFmtId="165" fontId="4" fillId="0" borderId="43" xfId="0" applyNumberFormat="1" applyFont="1" applyBorder="1" applyAlignment="1" applyProtection="1">
      <alignment vertical="center"/>
    </xf>
    <xf numFmtId="165" fontId="4" fillId="3" borderId="22" xfId="0" applyNumberFormat="1" applyFont="1" applyFill="1" applyBorder="1" applyAlignment="1" applyProtection="1">
      <alignment vertical="center"/>
    </xf>
    <xf numFmtId="165" fontId="4" fillId="3" borderId="29" xfId="0" applyNumberFormat="1" applyFont="1" applyFill="1" applyBorder="1" applyAlignment="1" applyProtection="1">
      <alignment vertical="center"/>
    </xf>
    <xf numFmtId="165" fontId="4" fillId="3" borderId="49" xfId="0" applyNumberFormat="1" applyFont="1" applyFill="1" applyBorder="1" applyAlignment="1" applyProtection="1">
      <alignment vertical="center"/>
    </xf>
    <xf numFmtId="165" fontId="4" fillId="2" borderId="12" xfId="0" applyNumberFormat="1" applyFont="1" applyFill="1" applyBorder="1" applyAlignment="1" applyProtection="1">
      <alignment vertical="center"/>
      <protection locked="0"/>
    </xf>
    <xf numFmtId="165" fontId="4" fillId="0" borderId="18" xfId="0" applyNumberFormat="1" applyFont="1" applyFill="1" applyBorder="1" applyAlignment="1" applyProtection="1">
      <alignment horizontal="center" vertical="center"/>
    </xf>
    <xf numFmtId="165" fontId="4" fillId="2" borderId="50" xfId="0" applyNumberFormat="1" applyFont="1" applyFill="1" applyBorder="1" applyAlignment="1" applyProtection="1">
      <alignment vertical="center"/>
      <protection locked="0"/>
    </xf>
    <xf numFmtId="0" fontId="2" fillId="0" borderId="4" xfId="0" quotePrefix="1" applyFont="1" applyFill="1" applyBorder="1" applyAlignment="1" applyProtection="1">
      <alignment vertical="center"/>
    </xf>
    <xf numFmtId="165" fontId="4" fillId="0" borderId="12" xfId="0" applyNumberFormat="1" applyFont="1" applyFill="1" applyBorder="1" applyAlignment="1" applyProtection="1">
      <alignment horizontal="center" vertical="center"/>
    </xf>
    <xf numFmtId="165" fontId="4" fillId="0" borderId="43" xfId="0" applyNumberFormat="1" applyFont="1" applyFill="1" applyBorder="1" applyAlignment="1" applyProtection="1">
      <alignment horizontal="center" vertical="center"/>
    </xf>
    <xf numFmtId="0" fontId="4" fillId="0" borderId="5" xfId="0" applyFont="1" applyBorder="1" applyAlignment="1" applyProtection="1">
      <alignment vertical="center" wrapText="1"/>
    </xf>
    <xf numFmtId="165" fontId="4" fillId="0" borderId="17" xfId="0" applyNumberFormat="1" applyFont="1" applyFill="1" applyBorder="1" applyAlignment="1" applyProtection="1">
      <alignment horizontal="center" vertical="center"/>
    </xf>
    <xf numFmtId="0" fontId="4" fillId="2" borderId="51" xfId="0" applyNumberFormat="1" applyFont="1" applyFill="1" applyBorder="1" applyAlignment="1" applyProtection="1">
      <alignment vertical="center"/>
      <protection locked="0"/>
    </xf>
    <xf numFmtId="0" fontId="4" fillId="0" borderId="7" xfId="0" applyFont="1" applyBorder="1" applyAlignment="1" applyProtection="1">
      <alignment vertical="center"/>
    </xf>
    <xf numFmtId="165" fontId="4" fillId="0" borderId="14" xfId="0" applyNumberFormat="1" applyFont="1" applyBorder="1" applyAlignment="1" applyProtection="1">
      <alignment vertical="center"/>
    </xf>
    <xf numFmtId="165" fontId="4" fillId="3" borderId="21" xfId="0" applyNumberFormat="1" applyFont="1" applyFill="1" applyBorder="1" applyAlignment="1" applyProtection="1">
      <alignment vertical="center"/>
    </xf>
    <xf numFmtId="0" fontId="4" fillId="0" borderId="8" xfId="0" applyFont="1" applyBorder="1" applyAlignment="1" applyProtection="1">
      <alignment vertical="center"/>
    </xf>
    <xf numFmtId="165" fontId="4" fillId="0" borderId="19" xfId="0" applyNumberFormat="1" applyFont="1" applyBorder="1" applyAlignment="1" applyProtection="1">
      <alignment vertical="center"/>
    </xf>
    <xf numFmtId="165" fontId="15" fillId="3" borderId="56" xfId="0" applyNumberFormat="1" applyFont="1" applyFill="1" applyBorder="1" applyAlignment="1" applyProtection="1">
      <alignment vertical="center"/>
    </xf>
    <xf numFmtId="165" fontId="15" fillId="3" borderId="42" xfId="0" applyNumberFormat="1" applyFont="1" applyFill="1" applyBorder="1" applyAlignment="1" applyProtection="1">
      <alignment vertical="center"/>
    </xf>
    <xf numFmtId="165" fontId="4" fillId="0" borderId="0" xfId="0" applyNumberFormat="1" applyFont="1" applyAlignment="1" applyProtection="1">
      <alignment vertical="center"/>
    </xf>
    <xf numFmtId="165" fontId="4" fillId="0" borderId="0" xfId="0" applyNumberFormat="1" applyFont="1" applyBorder="1" applyAlignment="1" applyProtection="1">
      <alignment vertical="center"/>
    </xf>
    <xf numFmtId="165" fontId="4" fillId="3" borderId="11" xfId="0" applyNumberFormat="1" applyFont="1" applyFill="1" applyBorder="1" applyAlignment="1" applyProtection="1">
      <alignment vertical="center"/>
    </xf>
    <xf numFmtId="165" fontId="4" fillId="3" borderId="59" xfId="0" applyNumberFormat="1" applyFont="1" applyFill="1" applyBorder="1" applyAlignment="1" applyProtection="1">
      <alignment vertical="center"/>
    </xf>
    <xf numFmtId="165" fontId="4" fillId="3" borderId="60" xfId="0" applyNumberFormat="1" applyFont="1" applyFill="1" applyBorder="1" applyAlignment="1" applyProtection="1">
      <alignment vertical="center"/>
    </xf>
    <xf numFmtId="165" fontId="4" fillId="3" borderId="3" xfId="0" applyNumberFormat="1" applyFont="1" applyFill="1" applyBorder="1" applyAlignment="1" applyProtection="1">
      <alignment vertical="center"/>
    </xf>
    <xf numFmtId="165" fontId="4" fillId="3" borderId="4" xfId="0" applyNumberFormat="1" applyFont="1" applyFill="1" applyBorder="1" applyAlignment="1" applyProtection="1">
      <alignment vertical="center"/>
    </xf>
    <xf numFmtId="165" fontId="4" fillId="2" borderId="6" xfId="0" applyNumberFormat="1" applyFont="1" applyFill="1" applyBorder="1" applyAlignment="1" applyProtection="1">
      <alignment vertical="center"/>
      <protection locked="0"/>
    </xf>
    <xf numFmtId="0" fontId="4" fillId="2" borderId="5" xfId="0" applyNumberFormat="1" applyFont="1" applyFill="1" applyBorder="1" applyAlignment="1" applyProtection="1">
      <alignment vertical="center"/>
      <protection locked="0"/>
    </xf>
    <xf numFmtId="165" fontId="4" fillId="3" borderId="7" xfId="0" applyNumberFormat="1" applyFont="1" applyFill="1" applyBorder="1" applyAlignment="1" applyProtection="1">
      <alignment vertical="center"/>
    </xf>
    <xf numFmtId="165" fontId="15" fillId="3" borderId="37" xfId="0" applyNumberFormat="1" applyFont="1" applyFill="1" applyBorder="1" applyAlignment="1" applyProtection="1">
      <alignment vertical="center"/>
    </xf>
    <xf numFmtId="0" fontId="7" fillId="0" borderId="10" xfId="0" applyFont="1" applyBorder="1" applyAlignment="1" applyProtection="1">
      <alignment horizontal="center" vertical="center"/>
    </xf>
    <xf numFmtId="165" fontId="2" fillId="0" borderId="10" xfId="0" applyNumberFormat="1" applyFont="1" applyBorder="1" applyAlignment="1" applyProtection="1">
      <alignment horizontal="left" vertical="center"/>
    </xf>
    <xf numFmtId="165" fontId="2" fillId="0" borderId="0" xfId="0" applyNumberFormat="1" applyFont="1" applyBorder="1" applyAlignment="1" applyProtection="1">
      <alignment horizontal="center" vertical="center"/>
    </xf>
    <xf numFmtId="165" fontId="2" fillId="2" borderId="0" xfId="0" applyNumberFormat="1" applyFont="1" applyFill="1" applyBorder="1" applyAlignment="1" applyProtection="1">
      <alignment horizontal="center" vertical="center"/>
      <protection locked="0"/>
    </xf>
    <xf numFmtId="165" fontId="2" fillId="3" borderId="61" xfId="0" applyNumberFormat="1" applyFont="1" applyFill="1" applyBorder="1" applyAlignment="1" applyProtection="1">
      <alignment horizontal="center" vertical="center"/>
    </xf>
    <xf numFmtId="165" fontId="2" fillId="0" borderId="0" xfId="0" applyNumberFormat="1" applyFont="1" applyFill="1" applyBorder="1" applyAlignment="1" applyProtection="1">
      <alignment horizontal="center" vertical="center"/>
    </xf>
    <xf numFmtId="165" fontId="7" fillId="3" borderId="40" xfId="0" applyNumberFormat="1" applyFont="1" applyFill="1" applyBorder="1" applyAlignment="1" applyProtection="1">
      <alignment horizontal="center" vertical="center"/>
    </xf>
    <xf numFmtId="165" fontId="2" fillId="3" borderId="0" xfId="0" applyNumberFormat="1" applyFont="1" applyFill="1" applyBorder="1" applyAlignment="1" applyProtection="1">
      <alignment vertical="center"/>
    </xf>
    <xf numFmtId="165" fontId="31" fillId="3" borderId="0" xfId="0" applyNumberFormat="1" applyFont="1" applyFill="1" applyBorder="1" applyAlignment="1" applyProtection="1">
      <alignment vertical="center"/>
    </xf>
    <xf numFmtId="165" fontId="2" fillId="0" borderId="10" xfId="0" applyNumberFormat="1" applyFont="1" applyBorder="1" applyAlignment="1" applyProtection="1">
      <alignment vertical="center"/>
    </xf>
    <xf numFmtId="165" fontId="2" fillId="0" borderId="0" xfId="0" applyNumberFormat="1" applyFont="1" applyFill="1" applyBorder="1" applyAlignment="1" applyProtection="1">
      <alignment vertical="center"/>
      <protection locked="0"/>
    </xf>
    <xf numFmtId="0" fontId="2" fillId="0" borderId="31" xfId="0" applyFont="1" applyBorder="1" applyAlignment="1" applyProtection="1">
      <alignment vertical="center"/>
    </xf>
    <xf numFmtId="0" fontId="2" fillId="0" borderId="1" xfId="0" applyFont="1" applyBorder="1" applyAlignment="1" applyProtection="1">
      <alignment vertical="center"/>
    </xf>
    <xf numFmtId="165" fontId="2" fillId="3" borderId="2" xfId="0" applyNumberFormat="1" applyFont="1" applyFill="1" applyBorder="1" applyAlignment="1" applyProtection="1">
      <alignment vertical="center"/>
    </xf>
    <xf numFmtId="165" fontId="2" fillId="2" borderId="2" xfId="0" applyNumberFormat="1" applyFont="1" applyFill="1" applyBorder="1" applyAlignment="1" applyProtection="1">
      <alignment vertical="center"/>
      <protection locked="0"/>
    </xf>
    <xf numFmtId="0" fontId="2" fillId="2" borderId="1" xfId="0" applyFont="1" applyFill="1" applyBorder="1" applyAlignment="1" applyProtection="1">
      <alignment vertical="center"/>
      <protection locked="0"/>
    </xf>
    <xf numFmtId="0" fontId="4" fillId="0" borderId="0" xfId="0" applyFont="1" applyBorder="1" applyAlignment="1" applyProtection="1">
      <alignment vertical="center"/>
    </xf>
    <xf numFmtId="165" fontId="2" fillId="0" borderId="2" xfId="0" applyNumberFormat="1" applyFont="1" applyFill="1" applyBorder="1" applyAlignment="1" applyProtection="1">
      <alignment vertical="center"/>
    </xf>
    <xf numFmtId="0" fontId="7" fillId="0" borderId="38" xfId="0" applyFont="1" applyBorder="1" applyAlignment="1" applyProtection="1">
      <alignment vertical="center"/>
    </xf>
    <xf numFmtId="165" fontId="7" fillId="3" borderId="39" xfId="0" applyNumberFormat="1" applyFont="1" applyFill="1" applyBorder="1" applyAlignment="1" applyProtection="1">
      <alignment vertical="center"/>
    </xf>
    <xf numFmtId="0" fontId="7" fillId="0" borderId="30" xfId="0" applyFont="1" applyBorder="1" applyAlignment="1" applyProtection="1">
      <alignment horizontal="left" vertical="center"/>
    </xf>
    <xf numFmtId="0" fontId="30" fillId="3" borderId="9" xfId="0" applyNumberFormat="1" applyFont="1" applyFill="1" applyBorder="1" applyAlignment="1" applyProtection="1">
      <alignment horizontal="left" vertical="center"/>
    </xf>
    <xf numFmtId="0" fontId="30" fillId="3" borderId="13" xfId="0" applyNumberFormat="1" applyFont="1" applyFill="1" applyBorder="1" applyAlignment="1" applyProtection="1">
      <alignment horizontal="left" vertical="center"/>
    </xf>
    <xf numFmtId="0" fontId="2" fillId="0" borderId="0" xfId="0" applyFont="1" applyFill="1" applyBorder="1" applyAlignment="1" applyProtection="1">
      <alignment horizontal="center" vertical="center"/>
    </xf>
    <xf numFmtId="0" fontId="2" fillId="0" borderId="7" xfId="0" applyFont="1" applyBorder="1" applyAlignment="1" applyProtection="1">
      <alignment horizontal="center" vertical="center"/>
    </xf>
    <xf numFmtId="0" fontId="2" fillId="0" borderId="0" xfId="0" quotePrefix="1" applyFont="1" applyBorder="1" applyAlignment="1" applyProtection="1">
      <alignment horizontal="center" vertical="center"/>
    </xf>
    <xf numFmtId="0" fontId="30" fillId="0" borderId="0" xfId="0" applyFont="1" applyAlignment="1" applyProtection="1">
      <alignment horizontal="left" vertical="top" wrapText="1"/>
    </xf>
    <xf numFmtId="0" fontId="2" fillId="0" borderId="36"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0" xfId="0" applyFont="1" applyAlignment="1" applyProtection="1">
      <alignment vertical="center"/>
      <protection locked="0"/>
    </xf>
    <xf numFmtId="0" fontId="7" fillId="0" borderId="57" xfId="0" applyFont="1" applyBorder="1" applyAlignment="1" applyProtection="1">
      <alignment vertical="center"/>
      <protection locked="0"/>
    </xf>
    <xf numFmtId="0" fontId="30" fillId="0" borderId="33" xfId="0" applyFont="1" applyBorder="1" applyAlignment="1">
      <alignment vertical="center"/>
    </xf>
    <xf numFmtId="0" fontId="28" fillId="0" borderId="0" xfId="0" applyFont="1" applyBorder="1" applyAlignment="1" applyProtection="1">
      <alignment vertical="center"/>
    </xf>
    <xf numFmtId="0" fontId="30" fillId="0" borderId="0" xfId="0" applyFont="1" applyBorder="1" applyAlignment="1" applyProtection="1">
      <alignment vertical="center"/>
      <protection locked="0"/>
    </xf>
    <xf numFmtId="0" fontId="30" fillId="0" borderId="0" xfId="0" applyFont="1" applyBorder="1" applyAlignment="1" applyProtection="1">
      <alignment vertical="center"/>
    </xf>
    <xf numFmtId="0" fontId="29" fillId="0" borderId="0" xfId="0" applyFont="1" applyBorder="1" applyAlignment="1" applyProtection="1">
      <alignment vertical="center"/>
    </xf>
    <xf numFmtId="0" fontId="25" fillId="0" borderId="7" xfId="0" applyFont="1" applyBorder="1" applyAlignment="1" applyProtection="1">
      <alignment horizontal="center" vertical="center"/>
    </xf>
    <xf numFmtId="0" fontId="4" fillId="0" borderId="0" xfId="0" quotePrefix="1" applyFont="1" applyBorder="1" applyAlignment="1" applyProtection="1">
      <alignment horizontal="left" vertical="center"/>
    </xf>
    <xf numFmtId="0" fontId="34" fillId="0" borderId="0" xfId="0" applyFont="1" applyBorder="1" applyAlignment="1" applyProtection="1">
      <alignment vertical="center"/>
    </xf>
    <xf numFmtId="165" fontId="34" fillId="0" borderId="0" xfId="0" applyNumberFormat="1" applyFont="1" applyBorder="1" applyAlignment="1" applyProtection="1">
      <alignment vertical="center"/>
    </xf>
    <xf numFmtId="0" fontId="2" fillId="0" borderId="14" xfId="0" applyFont="1" applyBorder="1" applyAlignment="1" applyProtection="1">
      <alignment vertical="center"/>
      <protection locked="0"/>
    </xf>
    <xf numFmtId="0" fontId="2" fillId="0" borderId="15" xfId="0" applyFont="1" applyBorder="1" applyAlignment="1" applyProtection="1">
      <alignment vertical="center"/>
      <protection locked="0"/>
    </xf>
    <xf numFmtId="0" fontId="2" fillId="0" borderId="35" xfId="0" applyFont="1" applyBorder="1" applyAlignment="1" applyProtection="1">
      <alignment horizontal="center" vertical="center"/>
    </xf>
    <xf numFmtId="0" fontId="2" fillId="0" borderId="62" xfId="0" applyFont="1" applyBorder="1" applyAlignment="1" applyProtection="1">
      <alignment vertical="center"/>
    </xf>
    <xf numFmtId="165" fontId="7" fillId="0" borderId="63" xfId="0" applyNumberFormat="1" applyFont="1" applyBorder="1" applyAlignment="1" applyProtection="1">
      <alignment vertical="center"/>
    </xf>
    <xf numFmtId="165" fontId="7" fillId="0" borderId="54" xfId="0" applyNumberFormat="1" applyFont="1" applyBorder="1" applyAlignment="1" applyProtection="1">
      <alignment vertical="center"/>
    </xf>
    <xf numFmtId="165" fontId="2" fillId="2" borderId="58" xfId="0" applyNumberFormat="1" applyFont="1" applyFill="1" applyBorder="1" applyAlignment="1" applyProtection="1">
      <alignment vertical="center"/>
      <protection locked="0"/>
    </xf>
    <xf numFmtId="165" fontId="2" fillId="3" borderId="58" xfId="0" applyNumberFormat="1" applyFont="1" applyFill="1" applyBorder="1" applyAlignment="1" applyProtection="1">
      <alignment vertical="center"/>
    </xf>
    <xf numFmtId="165" fontId="7" fillId="3" borderId="58" xfId="0" applyNumberFormat="1" applyFont="1" applyFill="1" applyBorder="1" applyAlignment="1" applyProtection="1">
      <alignment vertical="center"/>
    </xf>
    <xf numFmtId="0" fontId="4" fillId="0" borderId="7" xfId="0" applyFont="1" applyBorder="1" applyAlignment="1" applyProtection="1">
      <alignment horizontal="center" vertical="center"/>
    </xf>
    <xf numFmtId="165" fontId="2" fillId="0" borderId="58" xfId="0" applyNumberFormat="1" applyFont="1" applyFill="1" applyBorder="1" applyAlignment="1" applyProtection="1">
      <alignment vertical="center"/>
    </xf>
    <xf numFmtId="0" fontId="7" fillId="0" borderId="64" xfId="0" applyFont="1" applyBorder="1" applyAlignment="1" applyProtection="1">
      <alignment horizontal="center" vertical="center"/>
    </xf>
    <xf numFmtId="165" fontId="7" fillId="3" borderId="65" xfId="0" applyNumberFormat="1" applyFont="1" applyFill="1" applyBorder="1" applyAlignment="1" applyProtection="1">
      <alignment vertical="center"/>
    </xf>
    <xf numFmtId="0" fontId="7" fillId="0" borderId="66" xfId="0" applyFont="1" applyBorder="1" applyAlignment="1" applyProtection="1">
      <alignment horizontal="center" vertical="center"/>
    </xf>
    <xf numFmtId="0" fontId="7" fillId="0" borderId="67" xfId="0" applyFont="1" applyBorder="1" applyAlignment="1" applyProtection="1">
      <alignment vertical="center"/>
    </xf>
    <xf numFmtId="165" fontId="7" fillId="3" borderId="68" xfId="0" applyNumberFormat="1" applyFont="1" applyFill="1" applyBorder="1" applyAlignment="1" applyProtection="1">
      <alignment vertical="center"/>
    </xf>
    <xf numFmtId="165" fontId="7" fillId="3" borderId="69" xfId="0" applyNumberFormat="1" applyFont="1" applyFill="1" applyBorder="1" applyAlignment="1" applyProtection="1">
      <alignment vertical="center"/>
    </xf>
    <xf numFmtId="0" fontId="4" fillId="0" borderId="35" xfId="0" applyFont="1" applyBorder="1" applyAlignment="1" applyProtection="1">
      <alignment vertical="center"/>
    </xf>
    <xf numFmtId="0" fontId="7" fillId="0" borderId="35" xfId="0" applyFont="1" applyBorder="1" applyAlignment="1" applyProtection="1">
      <alignment horizontal="center" vertical="center"/>
    </xf>
    <xf numFmtId="0" fontId="7" fillId="0" borderId="13" xfId="0" applyFont="1" applyBorder="1" applyAlignment="1" applyProtection="1">
      <alignment horizontal="center" vertical="center"/>
    </xf>
    <xf numFmtId="16" fontId="2" fillId="0" borderId="7" xfId="0" applyNumberFormat="1" applyFont="1" applyBorder="1" applyAlignment="1" applyProtection="1">
      <alignment vertical="center"/>
    </xf>
    <xf numFmtId="0" fontId="7" fillId="0" borderId="32" xfId="0" applyFont="1" applyBorder="1" applyAlignment="1" applyProtection="1">
      <alignment horizontal="left" vertical="center" wrapText="1"/>
    </xf>
    <xf numFmtId="49" fontId="7" fillId="3" borderId="33" xfId="0" applyNumberFormat="1" applyFont="1" applyFill="1" applyBorder="1" applyAlignment="1" applyProtection="1">
      <alignment horizontal="left" vertical="center"/>
    </xf>
    <xf numFmtId="0" fontId="7" fillId="0" borderId="34" xfId="0" applyFont="1" applyBorder="1" applyAlignment="1" applyProtection="1">
      <alignment horizontal="center" vertical="center"/>
    </xf>
    <xf numFmtId="0" fontId="7" fillId="3" borderId="34" xfId="0" applyFont="1" applyFill="1" applyBorder="1" applyAlignment="1" applyProtection="1">
      <alignment horizontal="left" vertical="center"/>
      <protection locked="0"/>
    </xf>
    <xf numFmtId="0" fontId="2" fillId="0" borderId="30" xfId="0" applyFont="1" applyBorder="1" applyAlignment="1" applyProtection="1">
      <alignment vertical="center"/>
      <protection locked="0"/>
    </xf>
    <xf numFmtId="0" fontId="16" fillId="0" borderId="32" xfId="0" applyFont="1" applyBorder="1" applyAlignment="1" applyProtection="1">
      <alignment vertical="center"/>
    </xf>
    <xf numFmtId="0" fontId="30" fillId="0" borderId="21" xfId="0" applyFont="1" applyBorder="1" applyAlignment="1" applyProtection="1">
      <alignment vertical="center"/>
      <protection locked="0"/>
    </xf>
    <xf numFmtId="165" fontId="7" fillId="3" borderId="70" xfId="0" applyNumberFormat="1" applyFont="1" applyFill="1" applyBorder="1" applyAlignment="1" applyProtection="1">
      <alignment vertical="center"/>
    </xf>
    <xf numFmtId="165" fontId="2" fillId="0" borderId="9" xfId="0" applyNumberFormat="1" applyFont="1" applyFill="1" applyBorder="1" applyAlignment="1" applyProtection="1">
      <alignment vertical="center"/>
    </xf>
    <xf numFmtId="165" fontId="2" fillId="3" borderId="9" xfId="0" applyNumberFormat="1" applyFont="1" applyFill="1" applyBorder="1" applyAlignment="1" applyProtection="1">
      <alignment vertical="center"/>
    </xf>
    <xf numFmtId="10" fontId="2" fillId="3" borderId="0" xfId="0" applyNumberFormat="1" applyFont="1" applyFill="1" applyBorder="1" applyAlignment="1" applyProtection="1">
      <alignment vertical="center"/>
    </xf>
    <xf numFmtId="166" fontId="2" fillId="3" borderId="0" xfId="0" applyNumberFormat="1" applyFont="1" applyFill="1" applyBorder="1" applyAlignment="1" applyProtection="1">
      <alignment vertical="center"/>
    </xf>
    <xf numFmtId="165" fontId="2" fillId="3" borderId="10" xfId="0" applyNumberFormat="1" applyFont="1" applyFill="1" applyBorder="1" applyAlignment="1" applyProtection="1">
      <alignment vertical="center"/>
    </xf>
    <xf numFmtId="165" fontId="7" fillId="3" borderId="7" xfId="0" applyNumberFormat="1" applyFont="1" applyFill="1" applyBorder="1" applyAlignment="1" applyProtection="1">
      <alignment vertical="center"/>
    </xf>
    <xf numFmtId="165" fontId="2" fillId="3" borderId="7" xfId="0" applyNumberFormat="1" applyFont="1" applyFill="1" applyBorder="1" applyAlignment="1" applyProtection="1">
      <alignment vertical="center"/>
    </xf>
    <xf numFmtId="165" fontId="2" fillId="3" borderId="36" xfId="0" applyNumberFormat="1" applyFont="1" applyFill="1" applyBorder="1" applyAlignment="1" applyProtection="1">
      <alignment vertical="center"/>
    </xf>
    <xf numFmtId="165" fontId="7" fillId="0" borderId="21" xfId="0" applyNumberFormat="1" applyFont="1" applyFill="1" applyBorder="1" applyAlignment="1" applyProtection="1">
      <alignment horizontal="left" vertical="center"/>
    </xf>
    <xf numFmtId="165" fontId="2" fillId="0" borderId="21" xfId="0" applyNumberFormat="1" applyFont="1" applyBorder="1" applyAlignment="1" applyProtection="1">
      <alignment vertical="center"/>
    </xf>
    <xf numFmtId="0" fontId="7" fillId="3" borderId="9" xfId="0" applyFont="1" applyFill="1" applyBorder="1" applyAlignment="1" applyProtection="1">
      <alignment horizontal="center" vertical="center"/>
    </xf>
    <xf numFmtId="0" fontId="2" fillId="0" borderId="45" xfId="0" quotePrefix="1" applyFont="1" applyFill="1" applyBorder="1" applyAlignment="1" applyProtection="1">
      <alignment vertical="center"/>
      <protection locked="0"/>
    </xf>
    <xf numFmtId="0" fontId="4" fillId="2" borderId="55" xfId="0" applyNumberFormat="1" applyFont="1" applyFill="1" applyBorder="1" applyAlignment="1" applyProtection="1">
      <alignment vertical="center"/>
      <protection locked="0"/>
    </xf>
    <xf numFmtId="0" fontId="4" fillId="2" borderId="34" xfId="0" applyNumberFormat="1" applyFont="1" applyFill="1" applyBorder="1" applyAlignment="1" applyProtection="1">
      <alignment vertical="center"/>
      <protection locked="0"/>
    </xf>
    <xf numFmtId="165" fontId="12" fillId="0" borderId="0" xfId="0" applyNumberFormat="1" applyFont="1" applyAlignment="1" applyProtection="1">
      <alignment vertical="center"/>
    </xf>
    <xf numFmtId="165" fontId="7" fillId="0" borderId="2" xfId="0" applyNumberFormat="1" applyFont="1" applyFill="1" applyBorder="1" applyAlignment="1" applyProtection="1">
      <alignment vertical="center"/>
    </xf>
    <xf numFmtId="165" fontId="7" fillId="0" borderId="58" xfId="0" applyNumberFormat="1" applyFont="1" applyFill="1" applyBorder="1" applyAlignment="1" applyProtection="1">
      <alignment vertical="center"/>
    </xf>
    <xf numFmtId="0" fontId="7" fillId="0" borderId="35" xfId="0" applyFont="1" applyFill="1" applyBorder="1" applyAlignment="1" applyProtection="1">
      <alignment vertical="center" wrapText="1"/>
      <protection locked="0"/>
    </xf>
    <xf numFmtId="0" fontId="28" fillId="0" borderId="9" xfId="0" applyFont="1" applyBorder="1" applyAlignment="1" applyProtection="1">
      <alignment vertical="center" wrapText="1"/>
      <protection locked="0"/>
    </xf>
    <xf numFmtId="0" fontId="28" fillId="0" borderId="13" xfId="0" applyFont="1" applyBorder="1" applyAlignment="1" applyProtection="1">
      <alignment vertical="center" wrapText="1"/>
      <protection locked="0"/>
    </xf>
    <xf numFmtId="0" fontId="28" fillId="0" borderId="7" xfId="0" applyFont="1" applyBorder="1" applyAlignment="1" applyProtection="1">
      <alignment vertical="center" wrapText="1"/>
      <protection locked="0"/>
    </xf>
    <xf numFmtId="0" fontId="28" fillId="0" borderId="0" xfId="0" applyFont="1" applyBorder="1" applyAlignment="1" applyProtection="1">
      <alignment vertical="center" wrapText="1"/>
      <protection locked="0"/>
    </xf>
    <xf numFmtId="0" fontId="28" fillId="0" borderId="14" xfId="0" applyFont="1" applyBorder="1" applyAlignment="1" applyProtection="1">
      <alignment vertical="center" wrapText="1"/>
      <protection locked="0"/>
    </xf>
    <xf numFmtId="0" fontId="28" fillId="0" borderId="36" xfId="0" applyFont="1" applyBorder="1" applyAlignment="1" applyProtection="1">
      <alignment vertical="center" wrapText="1"/>
      <protection locked="0"/>
    </xf>
    <xf numFmtId="0" fontId="28" fillId="0" borderId="10" xfId="0" applyFont="1" applyBorder="1" applyAlignment="1" applyProtection="1">
      <alignment vertical="center" wrapText="1"/>
      <protection locked="0"/>
    </xf>
    <xf numFmtId="0" fontId="28" fillId="0" borderId="15" xfId="0" applyFont="1" applyBorder="1" applyAlignment="1" applyProtection="1">
      <alignment vertical="center" wrapText="1"/>
      <protection locked="0"/>
    </xf>
    <xf numFmtId="0" fontId="24" fillId="0" borderId="7" xfId="0" applyFont="1" applyBorder="1" applyAlignment="1" applyProtection="1"/>
    <xf numFmtId="0" fontId="30" fillId="0" borderId="0" xfId="0" applyFont="1" applyBorder="1" applyAlignment="1"/>
    <xf numFmtId="0" fontId="2" fillId="0" borderId="35" xfId="0" applyFont="1" applyBorder="1" applyAlignment="1" applyProtection="1">
      <alignment vertical="center"/>
    </xf>
    <xf numFmtId="0" fontId="30" fillId="0" borderId="9" xfId="0" applyFont="1" applyBorder="1" applyAlignment="1">
      <alignment vertical="center"/>
    </xf>
    <xf numFmtId="0" fontId="24" fillId="0" borderId="7" xfId="0" applyFont="1" applyBorder="1" applyAlignment="1" applyProtection="1">
      <alignment wrapText="1"/>
    </xf>
    <xf numFmtId="0" fontId="30" fillId="0" borderId="0" xfId="0" applyFont="1" applyAlignment="1"/>
    <xf numFmtId="0" fontId="2" fillId="0" borderId="36" xfId="0" applyFont="1" applyFill="1" applyBorder="1" applyAlignment="1" applyProtection="1">
      <alignment vertical="center"/>
    </xf>
    <xf numFmtId="0" fontId="30" fillId="0" borderId="10" xfId="0" applyFont="1" applyBorder="1" applyAlignment="1">
      <alignment vertical="center"/>
    </xf>
    <xf numFmtId="0" fontId="2" fillId="0" borderId="7" xfId="0" applyFont="1" applyFill="1" applyBorder="1" applyAlignment="1" applyProtection="1">
      <alignment vertical="center"/>
    </xf>
    <xf numFmtId="0" fontId="30" fillId="0" borderId="0" xfId="0" applyFont="1" applyBorder="1" applyAlignment="1">
      <alignment vertical="center"/>
    </xf>
    <xf numFmtId="0" fontId="2" fillId="0" borderId="9" xfId="0" applyFont="1" applyBorder="1" applyAlignment="1" applyProtection="1">
      <alignment vertical="center"/>
    </xf>
    <xf numFmtId="165" fontId="15" fillId="3" borderId="36" xfId="0" applyNumberFormat="1" applyFont="1" applyFill="1" applyBorder="1" applyAlignment="1" applyProtection="1">
      <alignment vertical="center"/>
    </xf>
    <xf numFmtId="0" fontId="33" fillId="3" borderId="10" xfId="0" applyFont="1" applyFill="1" applyBorder="1" applyAlignment="1">
      <alignment vertical="center"/>
    </xf>
    <xf numFmtId="165" fontId="15" fillId="3" borderId="7" xfId="0" applyNumberFormat="1" applyFont="1" applyFill="1" applyBorder="1" applyAlignment="1" applyProtection="1">
      <alignment vertical="center"/>
    </xf>
    <xf numFmtId="0" fontId="33" fillId="3" borderId="0" xfId="0" applyFont="1" applyFill="1" applyBorder="1" applyAlignment="1">
      <alignment vertical="center"/>
    </xf>
    <xf numFmtId="0" fontId="8" fillId="0" borderId="32" xfId="0" applyFont="1" applyBorder="1" applyAlignment="1" applyProtection="1">
      <alignment horizontal="center" vertical="center" wrapText="1"/>
    </xf>
    <xf numFmtId="0" fontId="8" fillId="0" borderId="33" xfId="0" applyFont="1" applyBorder="1" applyAlignment="1" applyProtection="1">
      <alignment horizontal="center" vertical="center"/>
    </xf>
    <xf numFmtId="14" fontId="2" fillId="2" borderId="7" xfId="0" applyNumberFormat="1" applyFont="1" applyFill="1" applyBorder="1" applyAlignment="1" applyProtection="1">
      <alignment horizontal="left" vertical="center"/>
      <protection locked="0"/>
    </xf>
    <xf numFmtId="0" fontId="30" fillId="2" borderId="0" xfId="0" applyFont="1" applyFill="1" applyBorder="1" applyAlignment="1" applyProtection="1">
      <alignment horizontal="left" vertical="center"/>
      <protection locked="0"/>
    </xf>
    <xf numFmtId="49" fontId="7" fillId="2" borderId="33" xfId="0" applyNumberFormat="1" applyFont="1" applyFill="1" applyBorder="1" applyAlignment="1" applyProtection="1">
      <alignment horizontal="left" vertical="center"/>
      <protection locked="0"/>
    </xf>
    <xf numFmtId="0" fontId="30" fillId="0" borderId="33" xfId="0" applyFont="1" applyBorder="1" applyAlignment="1">
      <alignment horizontal="left" vertical="center"/>
    </xf>
    <xf numFmtId="0" fontId="30" fillId="0" borderId="9" xfId="0" applyFont="1" applyBorder="1" applyAlignment="1" applyProtection="1">
      <alignment vertical="center" wrapText="1"/>
      <protection locked="0"/>
    </xf>
    <xf numFmtId="0" fontId="30" fillId="0" borderId="13" xfId="0" applyFont="1" applyBorder="1" applyAlignment="1" applyProtection="1">
      <alignment vertical="center" wrapText="1"/>
      <protection locked="0"/>
    </xf>
    <xf numFmtId="0" fontId="30" fillId="0" borderId="0" xfId="0" applyFont="1" applyBorder="1" applyAlignment="1" applyProtection="1">
      <alignment vertical="center" wrapText="1"/>
      <protection locked="0"/>
    </xf>
    <xf numFmtId="0" fontId="30" fillId="0" borderId="14" xfId="0" applyFont="1" applyBorder="1" applyAlignment="1" applyProtection="1">
      <alignment vertical="center" wrapText="1"/>
      <protection locked="0"/>
    </xf>
    <xf numFmtId="0" fontId="30" fillId="0" borderId="10" xfId="0" applyFont="1" applyBorder="1" applyAlignment="1" applyProtection="1">
      <alignment vertical="center" wrapText="1"/>
      <protection locked="0"/>
    </xf>
    <xf numFmtId="0" fontId="30" fillId="0" borderId="15" xfId="0" applyFont="1" applyBorder="1" applyAlignment="1" applyProtection="1">
      <alignment vertical="center" wrapText="1"/>
      <protection locked="0"/>
    </xf>
    <xf numFmtId="0" fontId="4" fillId="0" borderId="0" xfId="0" applyFont="1" applyAlignment="1" applyProtection="1">
      <alignment horizontal="left" vertical="top" wrapText="1"/>
    </xf>
    <xf numFmtId="0" fontId="33" fillId="0" borderId="0" xfId="0" applyFont="1" applyAlignment="1" applyProtection="1">
      <alignment horizontal="left" vertical="top" wrapText="1"/>
    </xf>
    <xf numFmtId="14" fontId="2" fillId="3" borderId="0" xfId="0" applyNumberFormat="1" applyFont="1" applyFill="1" applyAlignment="1" applyProtection="1">
      <alignment horizontal="left" vertical="center"/>
    </xf>
    <xf numFmtId="14" fontId="30" fillId="3" borderId="0" xfId="0" applyNumberFormat="1" applyFont="1" applyFill="1" applyAlignment="1" applyProtection="1">
      <alignment horizontal="left" vertical="center"/>
    </xf>
    <xf numFmtId="0" fontId="4" fillId="0" borderId="0" xfId="0" quotePrefix="1" applyFont="1" applyBorder="1" applyAlignment="1" applyProtection="1">
      <alignment horizontal="left" vertical="center"/>
    </xf>
    <xf numFmtId="0" fontId="7" fillId="0" borderId="33" xfId="0" applyFont="1" applyBorder="1" applyAlignment="1" applyProtection="1">
      <alignment horizontal="center"/>
    </xf>
    <xf numFmtId="0" fontId="22" fillId="0" borderId="0" xfId="0" applyFont="1" applyAlignment="1" applyProtection="1">
      <alignment horizontal="left" vertical="center" wrapText="1"/>
    </xf>
    <xf numFmtId="0" fontId="8" fillId="0" borderId="34" xfId="0" applyFont="1" applyBorder="1" applyAlignment="1" applyProtection="1">
      <alignment horizontal="center" vertical="center"/>
    </xf>
    <xf numFmtId="0" fontId="2" fillId="0" borderId="0" xfId="0" quotePrefix="1" applyFont="1" applyBorder="1" applyAlignment="1" applyProtection="1">
      <alignment horizontal="left" vertical="center"/>
    </xf>
    <xf numFmtId="0" fontId="4" fillId="0" borderId="0" xfId="0" applyFont="1" applyBorder="1" applyAlignment="1" applyProtection="1">
      <alignment vertical="center" wrapText="1"/>
    </xf>
    <xf numFmtId="0" fontId="33" fillId="0" borderId="0" xfId="0" applyFont="1" applyBorder="1" applyAlignment="1" applyProtection="1">
      <alignment vertical="center"/>
    </xf>
    <xf numFmtId="0" fontId="9" fillId="0" borderId="35" xfId="0" applyFont="1" applyBorder="1" applyAlignment="1" applyProtection="1">
      <alignment horizontal="center" vertical="center" wrapText="1"/>
    </xf>
    <xf numFmtId="0" fontId="9" fillId="0" borderId="9" xfId="0" applyFont="1" applyBorder="1" applyAlignment="1" applyProtection="1">
      <alignment horizontal="center" vertical="center"/>
    </xf>
    <xf numFmtId="0" fontId="30" fillId="0" borderId="7" xfId="0" applyFont="1" applyBorder="1" applyAlignment="1" applyProtection="1">
      <alignment vertical="center" wrapText="1"/>
      <protection locked="0"/>
    </xf>
    <xf numFmtId="0" fontId="30" fillId="0" borderId="36" xfId="0" applyFont="1" applyBorder="1" applyAlignment="1" applyProtection="1">
      <alignment vertical="center" wrapText="1"/>
      <protection locked="0"/>
    </xf>
    <xf numFmtId="0" fontId="15" fillId="0" borderId="35" xfId="0" applyFont="1"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13" xfId="0"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14" xfId="0" applyBorder="1" applyAlignment="1" applyProtection="1">
      <alignment vertical="center" wrapText="1"/>
      <protection locked="0"/>
    </xf>
    <xf numFmtId="0" fontId="0" fillId="0" borderId="36" xfId="0"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15" xfId="0" applyBorder="1" applyAlignment="1" applyProtection="1">
      <alignment vertical="center" wrapText="1"/>
      <protection locked="0"/>
    </xf>
    <xf numFmtId="0" fontId="16" fillId="0" borderId="32" xfId="0" applyFont="1" applyBorder="1" applyAlignment="1" applyProtection="1">
      <alignment vertical="center"/>
    </xf>
    <xf numFmtId="0" fontId="0" fillId="0" borderId="33" xfId="0" applyBorder="1" applyAlignment="1">
      <alignment vertical="center"/>
    </xf>
    <xf numFmtId="0" fontId="0" fillId="0" borderId="34" xfId="0" applyBorder="1" applyAlignment="1">
      <alignment vertical="center"/>
    </xf>
    <xf numFmtId="165" fontId="15" fillId="3" borderId="9" xfId="0" applyNumberFormat="1" applyFont="1" applyFill="1" applyBorder="1" applyAlignment="1" applyProtection="1">
      <alignment horizontal="left" vertical="center"/>
    </xf>
    <xf numFmtId="165" fontId="15" fillId="3" borderId="13" xfId="0" applyNumberFormat="1" applyFont="1" applyFill="1" applyBorder="1" applyAlignment="1" applyProtection="1">
      <alignment horizontal="left" vertical="center"/>
    </xf>
    <xf numFmtId="0" fontId="15" fillId="0" borderId="35" xfId="0" applyFont="1" applyBorder="1" applyAlignment="1" applyProtection="1">
      <alignment horizontal="left" vertical="center" wrapText="1"/>
    </xf>
    <xf numFmtId="0" fontId="15" fillId="0" borderId="7" xfId="0" applyFont="1" applyBorder="1" applyAlignment="1" applyProtection="1">
      <alignment horizontal="left" vertical="center" wrapText="1"/>
    </xf>
    <xf numFmtId="0" fontId="15" fillId="0" borderId="36" xfId="0" applyFont="1" applyBorder="1" applyAlignment="1" applyProtection="1">
      <alignment horizontal="left" vertical="center" wrapText="1"/>
    </xf>
    <xf numFmtId="165" fontId="15" fillId="0" borderId="30" xfId="0" applyNumberFormat="1" applyFont="1" applyBorder="1" applyAlignment="1" applyProtection="1">
      <alignment horizontal="center" vertical="center" wrapText="1"/>
    </xf>
    <xf numFmtId="165" fontId="15" fillId="0" borderId="21" xfId="0" applyNumberFormat="1" applyFont="1" applyBorder="1" applyAlignment="1" applyProtection="1">
      <alignment horizontal="center" vertical="center" wrapText="1"/>
    </xf>
    <xf numFmtId="165" fontId="15" fillId="0" borderId="31" xfId="0" applyNumberFormat="1" applyFont="1" applyBorder="1" applyAlignment="1" applyProtection="1">
      <alignment horizontal="center" vertical="center" wrapText="1"/>
    </xf>
    <xf numFmtId="165" fontId="4" fillId="0" borderId="3" xfId="0" applyNumberFormat="1" applyFont="1" applyBorder="1" applyAlignment="1" applyProtection="1">
      <alignment horizontal="center" vertical="center"/>
    </xf>
    <xf numFmtId="165" fontId="4" fillId="0" borderId="16" xfId="0" applyNumberFormat="1" applyFont="1" applyBorder="1" applyAlignment="1" applyProtection="1">
      <alignment horizontal="center" vertical="center"/>
    </xf>
    <xf numFmtId="165" fontId="4" fillId="0" borderId="11" xfId="0" applyNumberFormat="1" applyFont="1" applyBorder="1" applyAlignment="1" applyProtection="1">
      <alignment horizontal="center" vertical="center"/>
    </xf>
    <xf numFmtId="165" fontId="15" fillId="0" borderId="32" xfId="0" applyNumberFormat="1" applyFont="1" applyBorder="1" applyAlignment="1" applyProtection="1">
      <alignment horizontal="center" vertical="center"/>
    </xf>
    <xf numFmtId="165" fontId="15" fillId="0" borderId="33" xfId="0" applyNumberFormat="1" applyFont="1" applyBorder="1" applyAlignment="1" applyProtection="1">
      <alignment horizontal="center" vertical="center"/>
    </xf>
    <xf numFmtId="165" fontId="15" fillId="0" borderId="34" xfId="0" applyNumberFormat="1" applyFont="1" applyBorder="1" applyAlignment="1" applyProtection="1">
      <alignment horizontal="center" vertical="center"/>
    </xf>
    <xf numFmtId="165" fontId="4" fillId="0" borderId="45" xfId="0" applyNumberFormat="1" applyFont="1" applyFill="1" applyBorder="1" applyAlignment="1" applyProtection="1">
      <alignment vertical="center"/>
    </xf>
    <xf numFmtId="0" fontId="30" fillId="0" borderId="46" xfId="0" applyFont="1" applyBorder="1" applyAlignment="1">
      <alignment vertical="center"/>
    </xf>
    <xf numFmtId="0" fontId="30" fillId="0" borderId="7" xfId="0" applyFont="1" applyBorder="1" applyAlignment="1">
      <alignment vertical="center"/>
    </xf>
    <xf numFmtId="0" fontId="30" fillId="0" borderId="0" xfId="0" applyFont="1" applyAlignment="1">
      <alignment vertical="center"/>
    </xf>
    <xf numFmtId="0" fontId="30" fillId="0" borderId="47" xfId="0" applyFont="1" applyBorder="1" applyAlignment="1">
      <alignment vertical="center"/>
    </xf>
    <xf numFmtId="0" fontId="30" fillId="0" borderId="48" xfId="0" applyFont="1" applyBorder="1" applyAlignment="1">
      <alignment vertical="center"/>
    </xf>
    <xf numFmtId="0" fontId="30" fillId="0" borderId="14" xfId="0" applyFont="1" applyBorder="1" applyAlignment="1">
      <alignment vertical="center"/>
    </xf>
    <xf numFmtId="165" fontId="30" fillId="0" borderId="9" xfId="0" applyNumberFormat="1" applyFont="1" applyBorder="1" applyAlignment="1" applyProtection="1">
      <alignment vertical="center"/>
    </xf>
    <xf numFmtId="0" fontId="30" fillId="0" borderId="13" xfId="0" applyFont="1" applyBorder="1" applyAlignment="1">
      <alignment vertical="center"/>
    </xf>
    <xf numFmtId="165" fontId="15" fillId="2" borderId="0" xfId="0" applyNumberFormat="1" applyFont="1" applyFill="1"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14" xfId="0" applyBorder="1" applyAlignment="1" applyProtection="1">
      <alignment horizontal="left" vertical="center"/>
      <protection locked="0"/>
    </xf>
    <xf numFmtId="0" fontId="4" fillId="0" borderId="36"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5" xfId="0" applyFont="1" applyBorder="1" applyAlignment="1" applyProtection="1">
      <alignment horizontal="center" vertical="center"/>
    </xf>
    <xf numFmtId="0" fontId="8" fillId="0" borderId="32" xfId="0" applyFont="1" applyBorder="1" applyAlignment="1" applyProtection="1">
      <alignment horizontal="center" vertical="center"/>
    </xf>
    <xf numFmtId="0" fontId="7" fillId="4" borderId="35" xfId="0" applyFont="1" applyFill="1" applyBorder="1" applyAlignment="1" applyProtection="1">
      <alignment horizontal="left" vertical="center"/>
    </xf>
    <xf numFmtId="0" fontId="7" fillId="4" borderId="7" xfId="0" applyFont="1" applyFill="1" applyBorder="1" applyAlignment="1" applyProtection="1">
      <alignment horizontal="left" vertical="center"/>
    </xf>
    <xf numFmtId="0" fontId="7" fillId="4" borderId="36" xfId="0" applyFont="1" applyFill="1" applyBorder="1" applyAlignment="1" applyProtection="1">
      <alignment horizontal="left" vertical="center"/>
    </xf>
    <xf numFmtId="0" fontId="4" fillId="0" borderId="30" xfId="0" applyFont="1" applyBorder="1" applyAlignment="1" applyProtection="1">
      <alignment vertical="center"/>
      <protection locked="0"/>
    </xf>
    <xf numFmtId="0" fontId="30" fillId="0" borderId="21" xfId="0" applyFont="1" applyBorder="1" applyAlignment="1" applyProtection="1">
      <alignment vertical="center"/>
      <protection locked="0"/>
    </xf>
    <xf numFmtId="0" fontId="30" fillId="0" borderId="31" xfId="0" applyFont="1" applyBorder="1" applyAlignment="1" applyProtection="1">
      <alignment vertical="center"/>
      <protection locked="0"/>
    </xf>
    <xf numFmtId="0" fontId="8" fillId="0" borderId="35" xfId="0" applyFont="1" applyBorder="1" applyAlignment="1" applyProtection="1">
      <alignment horizontal="center" vertical="center"/>
    </xf>
    <xf numFmtId="0" fontId="8" fillId="0" borderId="9" xfId="0" applyFont="1" applyBorder="1" applyAlignment="1" applyProtection="1">
      <alignment horizontal="center" vertical="center"/>
    </xf>
    <xf numFmtId="0" fontId="19" fillId="0" borderId="0" xfId="0" applyFont="1" applyBorder="1" applyAlignment="1" applyProtection="1">
      <alignment vertical="center"/>
      <protection locked="0"/>
    </xf>
    <xf numFmtId="0" fontId="0" fillId="0" borderId="0" xfId="0" applyBorder="1" applyAlignment="1" applyProtection="1">
      <alignment vertical="center"/>
      <protection locked="0"/>
    </xf>
    <xf numFmtId="165" fontId="17" fillId="0" borderId="33" xfId="0" applyNumberFormat="1" applyFont="1" applyBorder="1" applyAlignment="1" applyProtection="1">
      <alignment horizontal="center" vertical="center"/>
    </xf>
    <xf numFmtId="165" fontId="17" fillId="0" borderId="34" xfId="0" applyNumberFormat="1" applyFont="1" applyBorder="1" applyAlignment="1" applyProtection="1">
      <alignment horizontal="center" vertical="center"/>
    </xf>
    <xf numFmtId="165" fontId="15" fillId="0" borderId="35" xfId="0" applyNumberFormat="1" applyFont="1" applyBorder="1" applyAlignment="1" applyProtection="1">
      <alignment horizontal="center" vertical="center" wrapText="1"/>
    </xf>
    <xf numFmtId="165" fontId="15" fillId="0" borderId="7" xfId="0" applyNumberFormat="1" applyFont="1" applyBorder="1" applyAlignment="1" applyProtection="1">
      <alignment horizontal="center" vertical="center" wrapText="1"/>
    </xf>
    <xf numFmtId="165" fontId="15" fillId="0" borderId="36" xfId="0" applyNumberFormat="1" applyFont="1" applyBorder="1" applyAlignment="1" applyProtection="1">
      <alignment horizontal="center" vertical="center" wrapText="1"/>
    </xf>
    <xf numFmtId="0" fontId="8" fillId="0" borderId="13" xfId="0" applyFont="1" applyBorder="1" applyAlignment="1" applyProtection="1">
      <alignment horizontal="center" vertical="center"/>
    </xf>
    <xf numFmtId="0" fontId="0" fillId="0" borderId="9" xfId="0" applyBorder="1" applyAlignment="1">
      <alignment vertical="center" wrapText="1"/>
    </xf>
    <xf numFmtId="0" fontId="0" fillId="0" borderId="13" xfId="0" applyBorder="1" applyAlignment="1">
      <alignment vertical="center" wrapText="1"/>
    </xf>
    <xf numFmtId="0" fontId="0" fillId="0" borderId="7" xfId="0" applyBorder="1" applyAlignment="1">
      <alignment vertical="center" wrapText="1"/>
    </xf>
    <xf numFmtId="0" fontId="0" fillId="0" borderId="0" xfId="0" applyBorder="1" applyAlignment="1">
      <alignment vertical="center" wrapText="1"/>
    </xf>
    <xf numFmtId="0" fontId="0" fillId="0" borderId="14" xfId="0" applyBorder="1" applyAlignment="1">
      <alignment vertical="center" wrapText="1"/>
    </xf>
    <xf numFmtId="0" fontId="0" fillId="0" borderId="36" xfId="0" applyBorder="1" applyAlignment="1">
      <alignment vertical="center" wrapText="1"/>
    </xf>
    <xf numFmtId="0" fontId="0" fillId="0" borderId="10" xfId="0" applyBorder="1" applyAlignment="1">
      <alignment vertical="center" wrapText="1"/>
    </xf>
    <xf numFmtId="0" fontId="0" fillId="0" borderId="15" xfId="0" applyBorder="1" applyAlignment="1">
      <alignment vertical="center" wrapText="1"/>
    </xf>
  </cellXfs>
  <cellStyles count="5">
    <cellStyle name="Dezimal 2" xfId="1"/>
    <cellStyle name="Komma 2" xfId="2"/>
    <cellStyle name="Standard" xfId="0" builtinId="0"/>
    <cellStyle name="Standard 2" xfId="3"/>
    <cellStyle name="Standard 3" xfId="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73"/>
  <sheetViews>
    <sheetView tabSelected="1" zoomScaleNormal="100" workbookViewId="0">
      <selection sqref="A1:E1"/>
    </sheetView>
  </sheetViews>
  <sheetFormatPr baseColWidth="10" defaultRowHeight="12.75" x14ac:dyDescent="0.25"/>
  <cols>
    <col min="1" max="1" width="8.85546875" style="21" customWidth="1"/>
    <col min="2" max="2" width="15.28515625" style="21" customWidth="1"/>
    <col min="3" max="3" width="28.140625" style="24" customWidth="1"/>
    <col min="4" max="4" width="28" style="24" customWidth="1"/>
    <col min="5" max="5" width="28.140625" style="24" customWidth="1"/>
    <col min="6" max="6" width="34.28515625" style="71" customWidth="1"/>
    <col min="7" max="16384" width="11.42578125" style="21"/>
  </cols>
  <sheetData>
    <row r="1" spans="1:9" ht="60" customHeight="1" x14ac:dyDescent="0.25">
      <c r="A1" s="318" t="s">
        <v>153</v>
      </c>
      <c r="B1" s="319"/>
      <c r="C1" s="319"/>
      <c r="D1" s="319"/>
      <c r="E1" s="319"/>
      <c r="F1" s="238" t="s">
        <v>169</v>
      </c>
    </row>
    <row r="2" spans="1:9" x14ac:dyDescent="0.25">
      <c r="A2" s="320" t="s">
        <v>114</v>
      </c>
      <c r="B2" s="321"/>
      <c r="C2" s="321"/>
      <c r="D2" s="14"/>
      <c r="E2" s="14"/>
      <c r="F2" s="108"/>
    </row>
    <row r="3" spans="1:9" ht="18.75" customHeight="1" x14ac:dyDescent="0.25">
      <c r="A3" s="85" t="s">
        <v>25</v>
      </c>
      <c r="B3" s="86">
        <v>10000</v>
      </c>
      <c r="C3" s="87" t="s">
        <v>53</v>
      </c>
      <c r="D3" s="322" t="s">
        <v>155</v>
      </c>
      <c r="E3" s="323"/>
      <c r="F3" s="108"/>
      <c r="G3" s="28"/>
      <c r="H3" s="28"/>
      <c r="I3" s="28"/>
    </row>
    <row r="4" spans="1:9" ht="18.75" customHeight="1" x14ac:dyDescent="0.25">
      <c r="A4" s="25"/>
      <c r="B4" s="26"/>
      <c r="C4" s="26"/>
      <c r="D4" s="27"/>
      <c r="E4" s="27"/>
      <c r="F4" s="285"/>
      <c r="G4" s="27"/>
      <c r="H4" s="27"/>
      <c r="I4" s="28"/>
    </row>
    <row r="5" spans="1:9" ht="18.75" hidden="1" customHeight="1" x14ac:dyDescent="0.25">
      <c r="A5" s="135"/>
      <c r="B5" s="30">
        <v>1</v>
      </c>
      <c r="C5" s="30"/>
      <c r="D5" s="35"/>
      <c r="E5" s="35"/>
      <c r="F5" s="286"/>
      <c r="G5" s="35"/>
      <c r="H5" s="35"/>
      <c r="I5" s="28"/>
    </row>
    <row r="6" spans="1:9" ht="15.75" customHeight="1" x14ac:dyDescent="0.25">
      <c r="A6" s="9">
        <v>1</v>
      </c>
      <c r="B6" s="231"/>
      <c r="C6" s="30" t="s">
        <v>0</v>
      </c>
      <c r="D6" s="35">
        <v>33000</v>
      </c>
      <c r="E6" s="215">
        <f>IF(A6&gt;0,D6,0)</f>
        <v>33000</v>
      </c>
      <c r="F6" s="286"/>
      <c r="G6" s="35"/>
      <c r="H6" s="28"/>
      <c r="I6" s="28"/>
    </row>
    <row r="7" spans="1:9" ht="15.75" customHeight="1" x14ac:dyDescent="0.25">
      <c r="A7" s="9"/>
      <c r="B7" s="231"/>
      <c r="C7" s="30" t="s">
        <v>1</v>
      </c>
      <c r="D7" s="35">
        <v>50000</v>
      </c>
      <c r="E7" s="215">
        <f>IF(A7&gt;0,D7,0)</f>
        <v>0</v>
      </c>
      <c r="F7" s="286"/>
      <c r="G7" s="35"/>
      <c r="H7" s="28"/>
      <c r="I7" s="28"/>
    </row>
    <row r="8" spans="1:9" ht="15.75" customHeight="1" x14ac:dyDescent="0.25">
      <c r="A8" s="9"/>
      <c r="B8" s="231"/>
      <c r="C8" s="30" t="s">
        <v>2</v>
      </c>
      <c r="D8" s="35">
        <v>50000</v>
      </c>
      <c r="E8" s="215">
        <f>IF(A8&gt;0,D8,0)</f>
        <v>0</v>
      </c>
      <c r="F8" s="286"/>
      <c r="G8" s="35"/>
      <c r="H8" s="28"/>
      <c r="I8" s="28"/>
    </row>
    <row r="9" spans="1:9" ht="15.75" customHeight="1" x14ac:dyDescent="0.25">
      <c r="A9" s="9"/>
      <c r="B9" s="231"/>
      <c r="C9" s="30" t="s">
        <v>152</v>
      </c>
      <c r="D9" s="35">
        <v>16800</v>
      </c>
      <c r="E9" s="215">
        <f>IF(A9&gt;0,D9,0)</f>
        <v>0</v>
      </c>
      <c r="F9" s="286"/>
      <c r="G9" s="35"/>
      <c r="H9" s="28"/>
      <c r="I9" s="28"/>
    </row>
    <row r="10" spans="1:9" ht="18.75" customHeight="1" thickBot="1" x14ac:dyDescent="0.3">
      <c r="A10" s="135"/>
      <c r="B10" s="30"/>
      <c r="C10" s="30"/>
      <c r="D10" s="35"/>
      <c r="E10" s="35"/>
      <c r="F10" s="286"/>
      <c r="G10" s="35"/>
      <c r="H10" s="28"/>
      <c r="I10" s="28"/>
    </row>
    <row r="11" spans="1:9" ht="18.75" customHeight="1" x14ac:dyDescent="0.25">
      <c r="A11" s="31" t="s">
        <v>119</v>
      </c>
      <c r="B11" s="32"/>
      <c r="C11" s="114"/>
      <c r="D11" s="217"/>
      <c r="E11" s="276">
        <f>SUM(E6:E10)</f>
        <v>33000</v>
      </c>
      <c r="F11" s="286"/>
      <c r="G11" s="35"/>
      <c r="H11" s="28"/>
      <c r="I11" s="28"/>
    </row>
    <row r="12" spans="1:9" x14ac:dyDescent="0.25">
      <c r="A12" s="89"/>
      <c r="B12" s="11"/>
      <c r="C12" s="12"/>
      <c r="D12" s="12"/>
      <c r="E12" s="277"/>
      <c r="F12" s="108"/>
      <c r="G12" s="28"/>
      <c r="H12" s="28"/>
      <c r="I12" s="28"/>
    </row>
    <row r="13" spans="1:9" x14ac:dyDescent="0.25">
      <c r="A13" s="305" t="s">
        <v>186</v>
      </c>
      <c r="B13" s="306"/>
      <c r="C13" s="306"/>
      <c r="D13" s="306"/>
      <c r="E13" s="278">
        <f>E11</f>
        <v>33000</v>
      </c>
      <c r="F13" s="108"/>
    </row>
    <row r="14" spans="1:9" ht="15" customHeight="1" x14ac:dyDescent="0.2">
      <c r="A14" s="303" t="s">
        <v>154</v>
      </c>
      <c r="B14" s="304"/>
      <c r="C14" s="304"/>
      <c r="D14" s="304"/>
      <c r="E14" s="279">
        <v>0.4</v>
      </c>
      <c r="F14" s="108"/>
    </row>
    <row r="15" spans="1:9" ht="15" customHeight="1" x14ac:dyDescent="0.2">
      <c r="A15" s="303" t="s">
        <v>122</v>
      </c>
      <c r="B15" s="304"/>
      <c r="C15" s="304"/>
      <c r="D15" s="304"/>
      <c r="E15" s="280">
        <f>(0.0015)/100</f>
        <v>1.5E-5</v>
      </c>
      <c r="F15" s="108"/>
    </row>
    <row r="16" spans="1:9" ht="15" customHeight="1" x14ac:dyDescent="0.2">
      <c r="A16" s="303" t="s">
        <v>182</v>
      </c>
      <c r="B16" s="304"/>
      <c r="C16" s="304"/>
      <c r="D16" s="304"/>
      <c r="E16" s="215">
        <f>SUM(E17:E21)</f>
        <v>0</v>
      </c>
      <c r="F16" s="108"/>
    </row>
    <row r="17" spans="1:6" ht="15.75" customHeight="1" x14ac:dyDescent="0.2">
      <c r="A17" s="307" t="s">
        <v>183</v>
      </c>
      <c r="B17" s="308"/>
      <c r="C17" s="90" t="s">
        <v>176</v>
      </c>
      <c r="D17" s="97">
        <v>0</v>
      </c>
      <c r="E17" s="215">
        <f>(IF(D17&gt;1008,1008,D17))*12</f>
        <v>0</v>
      </c>
      <c r="F17" s="108"/>
    </row>
    <row r="18" spans="1:6" ht="15" customHeight="1" x14ac:dyDescent="0.2">
      <c r="A18" s="307" t="s">
        <v>183</v>
      </c>
      <c r="B18" s="308"/>
      <c r="C18" s="90" t="s">
        <v>177</v>
      </c>
      <c r="D18" s="97">
        <v>0</v>
      </c>
      <c r="E18" s="215">
        <f>(IF(D18&gt;1008,1008,D18))*12</f>
        <v>0</v>
      </c>
      <c r="F18" s="108"/>
    </row>
    <row r="19" spans="1:6" ht="15.75" customHeight="1" x14ac:dyDescent="0.2">
      <c r="A19" s="307" t="s">
        <v>183</v>
      </c>
      <c r="B19" s="308"/>
      <c r="C19" s="90" t="s">
        <v>178</v>
      </c>
      <c r="D19" s="97">
        <v>0</v>
      </c>
      <c r="E19" s="215">
        <f>(IF(D19&gt;1008,1008,D19))*12</f>
        <v>0</v>
      </c>
      <c r="F19" s="108"/>
    </row>
    <row r="20" spans="1:6" ht="15" customHeight="1" x14ac:dyDescent="0.2">
      <c r="A20" s="307" t="s">
        <v>183</v>
      </c>
      <c r="B20" s="308"/>
      <c r="C20" s="90" t="s">
        <v>179</v>
      </c>
      <c r="D20" s="97">
        <v>0</v>
      </c>
      <c r="E20" s="215">
        <f>(IF(D20&gt;1008,1008,D20))*12</f>
        <v>0</v>
      </c>
      <c r="F20" s="108"/>
    </row>
    <row r="21" spans="1:6" ht="15" customHeight="1" x14ac:dyDescent="0.2">
      <c r="A21" s="307" t="s">
        <v>183</v>
      </c>
      <c r="B21" s="308"/>
      <c r="C21" s="90" t="s">
        <v>180</v>
      </c>
      <c r="D21" s="97">
        <v>0</v>
      </c>
      <c r="E21" s="215">
        <f>(IF(D21&gt;1008,1008,D21))*12</f>
        <v>0</v>
      </c>
      <c r="F21" s="108"/>
    </row>
    <row r="22" spans="1:6" ht="15" customHeight="1" x14ac:dyDescent="0.25">
      <c r="A22" s="88"/>
      <c r="B22" s="13"/>
      <c r="C22" s="14"/>
      <c r="D22" s="14"/>
      <c r="E22" s="14"/>
      <c r="F22" s="108"/>
    </row>
    <row r="23" spans="1:6" ht="15" customHeight="1" x14ac:dyDescent="0.25">
      <c r="A23" s="305" t="s">
        <v>129</v>
      </c>
      <c r="B23" s="313"/>
      <c r="C23" s="313"/>
      <c r="D23" s="313"/>
      <c r="E23" s="278">
        <f>IF('Berechnung massgebendes Einkomm'!E43&lt;15%,'Berechnung massgebendes Einkomm'!H21,'Berechnung massgebendes Einkomm'!H40)</f>
        <v>0</v>
      </c>
      <c r="F23" s="108"/>
    </row>
    <row r="24" spans="1:6" ht="15" customHeight="1" x14ac:dyDescent="0.25">
      <c r="A24" s="311" t="s">
        <v>120</v>
      </c>
      <c r="B24" s="312"/>
      <c r="C24" s="312"/>
      <c r="D24" s="312"/>
      <c r="E24" s="215">
        <f>IF((E23-E13)&lt;0,0,(E23-E13))</f>
        <v>0</v>
      </c>
      <c r="F24" s="108"/>
    </row>
    <row r="25" spans="1:6" ht="15" customHeight="1" x14ac:dyDescent="0.25">
      <c r="A25" s="311" t="s">
        <v>121</v>
      </c>
      <c r="B25" s="312"/>
      <c r="C25" s="312"/>
      <c r="D25" s="312"/>
      <c r="E25" s="280">
        <f>IF(E24&lt;=0,0,((E24*E15)+E14))</f>
        <v>0</v>
      </c>
      <c r="F25" s="108"/>
    </row>
    <row r="26" spans="1:6" ht="15" customHeight="1" x14ac:dyDescent="0.25">
      <c r="A26" s="309" t="s">
        <v>123</v>
      </c>
      <c r="B26" s="310"/>
      <c r="C26" s="310"/>
      <c r="D26" s="310"/>
      <c r="E26" s="281">
        <f>E25*E24</f>
        <v>0</v>
      </c>
      <c r="F26" s="108"/>
    </row>
    <row r="27" spans="1:6" ht="15" customHeight="1" x14ac:dyDescent="0.25">
      <c r="A27" s="56"/>
      <c r="B27" s="57"/>
      <c r="C27" s="5"/>
      <c r="D27" s="5"/>
      <c r="E27" s="35"/>
      <c r="F27" s="108"/>
    </row>
    <row r="28" spans="1:6" x14ac:dyDescent="0.25">
      <c r="A28" s="56"/>
      <c r="B28" s="57"/>
      <c r="C28" s="5"/>
      <c r="D28" s="5"/>
      <c r="E28" s="5"/>
      <c r="F28" s="108"/>
    </row>
    <row r="29" spans="1:6" x14ac:dyDescent="0.25">
      <c r="A29" s="83" t="s">
        <v>172</v>
      </c>
      <c r="B29" s="239"/>
      <c r="C29" s="99" t="s">
        <v>173</v>
      </c>
      <c r="D29" s="84" t="s">
        <v>174</v>
      </c>
      <c r="E29" s="91" t="s">
        <v>184</v>
      </c>
      <c r="F29" s="108"/>
    </row>
    <row r="30" spans="1:6" x14ac:dyDescent="0.25">
      <c r="A30" s="316" t="s">
        <v>175</v>
      </c>
      <c r="B30" s="317"/>
      <c r="C30" s="100">
        <f>ROUND(IF((E16-E26)&lt;100,0,(E16-E26))*20,0)/20</f>
        <v>0</v>
      </c>
      <c r="D30" s="1">
        <f>ROUND((C30/12)*20,0)/20</f>
        <v>0</v>
      </c>
      <c r="E30" s="282">
        <f>(SUM(D17:D21))-D30</f>
        <v>0</v>
      </c>
      <c r="F30" s="108"/>
    </row>
    <row r="31" spans="1:6" x14ac:dyDescent="0.25">
      <c r="A31" s="316" t="str">
        <f>C17</f>
        <v>Kind 1</v>
      </c>
      <c r="B31" s="317"/>
      <c r="C31" s="101" t="e">
        <f>D31*12</f>
        <v>#DIV/0!</v>
      </c>
      <c r="D31" s="10" t="e">
        <f>ROUND((E17/E16*D30)*20,0)/20</f>
        <v>#DIV/0!</v>
      </c>
      <c r="E31" s="283" t="e">
        <f>D17-D31</f>
        <v>#DIV/0!</v>
      </c>
      <c r="F31" s="108"/>
    </row>
    <row r="32" spans="1:6" x14ac:dyDescent="0.25">
      <c r="A32" s="316" t="str">
        <f t="shared" ref="A32:A35" si="0">C18</f>
        <v>Kind 2</v>
      </c>
      <c r="B32" s="317"/>
      <c r="C32" s="101" t="e">
        <f>D32*12</f>
        <v>#DIV/0!</v>
      </c>
      <c r="D32" s="10" t="e">
        <f>ROUND((E18/E16*D30)*20,0)/20</f>
        <v>#DIV/0!</v>
      </c>
      <c r="E32" s="283" t="e">
        <f t="shared" ref="E32:E35" si="1">D18-D32</f>
        <v>#DIV/0!</v>
      </c>
      <c r="F32" s="108"/>
    </row>
    <row r="33" spans="1:6" x14ac:dyDescent="0.25">
      <c r="A33" s="316" t="str">
        <f t="shared" si="0"/>
        <v>Kind 3</v>
      </c>
      <c r="B33" s="317"/>
      <c r="C33" s="101" t="e">
        <f>D33*12</f>
        <v>#DIV/0!</v>
      </c>
      <c r="D33" s="10" t="e">
        <f>ROUND((E19/E16*D30)*20,0)/20</f>
        <v>#DIV/0!</v>
      </c>
      <c r="E33" s="283" t="e">
        <f t="shared" si="1"/>
        <v>#DIV/0!</v>
      </c>
      <c r="F33" s="108"/>
    </row>
    <row r="34" spans="1:6" x14ac:dyDescent="0.25">
      <c r="A34" s="316" t="str">
        <f t="shared" si="0"/>
        <v>Kind 4</v>
      </c>
      <c r="B34" s="317"/>
      <c r="C34" s="101" t="e">
        <f>D34*12</f>
        <v>#DIV/0!</v>
      </c>
      <c r="D34" s="10" t="e">
        <f>ROUND((E20/E16*D30)*20,0)/20</f>
        <v>#DIV/0!</v>
      </c>
      <c r="E34" s="283" t="e">
        <f t="shared" si="1"/>
        <v>#DIV/0!</v>
      </c>
      <c r="F34" s="108"/>
    </row>
    <row r="35" spans="1:6" x14ac:dyDescent="0.25">
      <c r="A35" s="314" t="str">
        <f t="shared" si="0"/>
        <v>Kind 5</v>
      </c>
      <c r="B35" s="315"/>
      <c r="C35" s="102" t="e">
        <f>D35*12</f>
        <v>#DIV/0!</v>
      </c>
      <c r="D35" s="82" t="e">
        <f>ROUND((E21/E16*D30)*20,0)/20</f>
        <v>#DIV/0!</v>
      </c>
      <c r="E35" s="284" t="e">
        <f t="shared" si="1"/>
        <v>#DIV/0!</v>
      </c>
      <c r="F35" s="107"/>
    </row>
    <row r="36" spans="1:6" x14ac:dyDescent="0.25">
      <c r="A36" s="57"/>
      <c r="B36" s="57"/>
      <c r="C36" s="5"/>
      <c r="D36" s="5"/>
      <c r="E36" s="5"/>
      <c r="F36" s="112"/>
    </row>
    <row r="37" spans="1:6" x14ac:dyDescent="0.25">
      <c r="A37" s="294" t="s">
        <v>185</v>
      </c>
      <c r="B37" s="295"/>
      <c r="C37" s="295"/>
      <c r="D37" s="295"/>
      <c r="E37" s="295"/>
      <c r="F37" s="296"/>
    </row>
    <row r="38" spans="1:6" x14ac:dyDescent="0.25">
      <c r="A38" s="297"/>
      <c r="B38" s="298"/>
      <c r="C38" s="298"/>
      <c r="D38" s="298"/>
      <c r="E38" s="298"/>
      <c r="F38" s="299"/>
    </row>
    <row r="39" spans="1:6" x14ac:dyDescent="0.25">
      <c r="A39" s="297"/>
      <c r="B39" s="298"/>
      <c r="C39" s="298"/>
      <c r="D39" s="298"/>
      <c r="E39" s="298"/>
      <c r="F39" s="299"/>
    </row>
    <row r="40" spans="1:6" x14ac:dyDescent="0.25">
      <c r="A40" s="297"/>
      <c r="B40" s="298"/>
      <c r="C40" s="298"/>
      <c r="D40" s="298"/>
      <c r="E40" s="298"/>
      <c r="F40" s="299"/>
    </row>
    <row r="41" spans="1:6" x14ac:dyDescent="0.25">
      <c r="A41" s="297"/>
      <c r="B41" s="298"/>
      <c r="C41" s="298"/>
      <c r="D41" s="298"/>
      <c r="E41" s="298"/>
      <c r="F41" s="299"/>
    </row>
    <row r="42" spans="1:6" x14ac:dyDescent="0.25">
      <c r="A42" s="300"/>
      <c r="B42" s="301"/>
      <c r="C42" s="301"/>
      <c r="D42" s="301"/>
      <c r="E42" s="301"/>
      <c r="F42" s="302"/>
    </row>
    <row r="43" spans="1:6" ht="15" customHeight="1" x14ac:dyDescent="0.25">
      <c r="A43" s="13"/>
      <c r="B43" s="15"/>
      <c r="C43" s="4"/>
      <c r="D43" s="16"/>
      <c r="E43" s="15"/>
      <c r="F43" s="72"/>
    </row>
    <row r="44" spans="1:6" ht="15" customHeight="1" x14ac:dyDescent="0.25">
      <c r="A44" s="13"/>
      <c r="B44" s="15"/>
      <c r="C44" s="4"/>
      <c r="D44" s="16"/>
      <c r="E44" s="4"/>
      <c r="F44" s="72"/>
    </row>
    <row r="45" spans="1:6" ht="15" customHeight="1" x14ac:dyDescent="0.25">
      <c r="A45" s="13"/>
      <c r="B45" s="15"/>
      <c r="C45" s="4"/>
      <c r="D45" s="16"/>
      <c r="E45" s="4"/>
      <c r="F45" s="72"/>
    </row>
    <row r="46" spans="1:6" ht="15" customHeight="1" x14ac:dyDescent="0.25">
      <c r="A46" s="13"/>
      <c r="B46" s="15"/>
      <c r="C46" s="4"/>
      <c r="D46" s="16"/>
      <c r="E46" s="15"/>
      <c r="F46" s="72"/>
    </row>
    <row r="47" spans="1:6" ht="15" customHeight="1" x14ac:dyDescent="0.25">
      <c r="A47" s="13"/>
      <c r="B47" s="15"/>
      <c r="C47" s="4"/>
      <c r="D47" s="16"/>
      <c r="E47" s="4"/>
      <c r="F47" s="72"/>
    </row>
    <row r="48" spans="1:6" ht="15" customHeight="1" x14ac:dyDescent="0.25">
      <c r="A48" s="28"/>
      <c r="B48" s="28"/>
      <c r="C48" s="28"/>
      <c r="D48" s="16"/>
      <c r="E48" s="4"/>
      <c r="F48" s="72"/>
    </row>
    <row r="49" spans="1:8" ht="15" customHeight="1" x14ac:dyDescent="0.25">
      <c r="A49" s="13"/>
      <c r="B49" s="15"/>
      <c r="C49" s="4"/>
      <c r="D49" s="16"/>
      <c r="E49" s="15"/>
      <c r="F49" s="72"/>
    </row>
    <row r="50" spans="1:8" ht="15" customHeight="1" x14ac:dyDescent="0.25">
      <c r="A50" s="13"/>
      <c r="B50" s="15"/>
      <c r="C50" s="4"/>
      <c r="D50" s="4"/>
      <c r="E50" s="4"/>
      <c r="F50" s="72"/>
    </row>
    <row r="51" spans="1:8" ht="24.75" customHeight="1" x14ac:dyDescent="0.25">
      <c r="A51" s="17"/>
      <c r="B51" s="15"/>
      <c r="C51" s="4"/>
      <c r="D51" s="4"/>
      <c r="E51" s="15"/>
      <c r="F51" s="72"/>
      <c r="G51" s="28"/>
      <c r="H51" s="28"/>
    </row>
    <row r="52" spans="1:8" ht="24.75" customHeight="1" x14ac:dyDescent="0.25">
      <c r="B52" s="28"/>
      <c r="C52" s="29"/>
      <c r="D52" s="16"/>
      <c r="E52" s="4"/>
      <c r="F52" s="72"/>
      <c r="G52" s="28"/>
      <c r="H52" s="28"/>
    </row>
    <row r="53" spans="1:8" ht="15" customHeight="1" x14ac:dyDescent="0.25">
      <c r="A53" s="17"/>
      <c r="B53" s="15"/>
      <c r="C53" s="4"/>
      <c r="D53" s="16"/>
      <c r="E53" s="4"/>
      <c r="F53" s="72"/>
      <c r="G53" s="28"/>
      <c r="H53" s="28"/>
    </row>
    <row r="54" spans="1:8" ht="24.75" customHeight="1" x14ac:dyDescent="0.25">
      <c r="A54" s="17"/>
      <c r="B54" s="15"/>
      <c r="C54" s="4"/>
      <c r="D54" s="16"/>
      <c r="E54" s="4"/>
      <c r="F54" s="72"/>
      <c r="G54" s="28"/>
      <c r="H54" s="28"/>
    </row>
    <row r="55" spans="1:8" ht="15" customHeight="1" x14ac:dyDescent="0.25">
      <c r="A55" s="18"/>
      <c r="B55" s="19"/>
      <c r="C55" s="16"/>
      <c r="D55" s="20"/>
      <c r="E55" s="5"/>
      <c r="F55" s="72"/>
      <c r="G55" s="28"/>
      <c r="H55" s="28"/>
    </row>
    <row r="56" spans="1:8" ht="15" customHeight="1" x14ac:dyDescent="0.25">
      <c r="A56" s="17"/>
      <c r="B56" s="15"/>
      <c r="C56" s="14"/>
      <c r="D56" s="4"/>
      <c r="E56" s="4"/>
      <c r="F56" s="72"/>
      <c r="G56" s="28"/>
      <c r="H56" s="28"/>
    </row>
    <row r="57" spans="1:8" ht="21.75" customHeight="1" x14ac:dyDescent="0.25">
      <c r="B57" s="28"/>
      <c r="C57" s="29"/>
      <c r="D57" s="4"/>
      <c r="E57" s="4"/>
      <c r="F57" s="72"/>
      <c r="G57" s="28"/>
      <c r="H57" s="28"/>
    </row>
    <row r="58" spans="1:8" x14ac:dyDescent="0.25">
      <c r="A58" s="15"/>
      <c r="B58" s="15"/>
      <c r="C58" s="4"/>
      <c r="D58" s="16"/>
      <c r="E58" s="4"/>
      <c r="F58" s="73"/>
      <c r="G58" s="28"/>
      <c r="H58" s="28"/>
    </row>
    <row r="59" spans="1:8" ht="14.25" x14ac:dyDescent="0.25">
      <c r="A59" s="15"/>
      <c r="B59" s="74"/>
      <c r="C59" s="4"/>
      <c r="D59" s="16"/>
      <c r="E59" s="4"/>
      <c r="F59" s="75"/>
      <c r="G59" s="28"/>
      <c r="H59" s="28"/>
    </row>
    <row r="60" spans="1:8" ht="14.25" x14ac:dyDescent="0.25">
      <c r="A60" s="17"/>
      <c r="B60" s="74"/>
      <c r="C60" s="4"/>
      <c r="D60" s="16"/>
      <c r="E60" s="4"/>
      <c r="F60" s="73"/>
      <c r="G60" s="28"/>
      <c r="H60" s="28"/>
    </row>
    <row r="61" spans="1:8" ht="15" customHeight="1" x14ac:dyDescent="0.25">
      <c r="A61" s="17"/>
      <c r="B61" s="19"/>
      <c r="C61" s="16"/>
      <c r="D61" s="20"/>
      <c r="E61" s="4"/>
      <c r="F61" s="75"/>
      <c r="G61" s="28"/>
      <c r="H61" s="28"/>
    </row>
    <row r="62" spans="1:8" ht="15" customHeight="1" x14ac:dyDescent="0.25">
      <c r="A62" s="17"/>
      <c r="B62" s="15"/>
      <c r="C62" s="4"/>
      <c r="D62" s="4"/>
      <c r="E62" s="4"/>
      <c r="F62" s="76"/>
      <c r="G62" s="28"/>
      <c r="H62" s="28"/>
    </row>
    <row r="63" spans="1:8" ht="15" customHeight="1" x14ac:dyDescent="0.25">
      <c r="A63" s="17"/>
      <c r="B63" s="15"/>
      <c r="C63" s="4"/>
      <c r="D63" s="4"/>
      <c r="E63" s="4"/>
    </row>
    <row r="64" spans="1:8" ht="15" customHeight="1" x14ac:dyDescent="0.25">
      <c r="A64" s="17"/>
      <c r="B64" s="15"/>
      <c r="C64" s="4"/>
      <c r="D64" s="16"/>
      <c r="E64" s="4"/>
    </row>
    <row r="65" spans="1:8" ht="15" customHeight="1" x14ac:dyDescent="0.25">
      <c r="A65" s="17"/>
      <c r="B65" s="15"/>
      <c r="C65" s="4"/>
      <c r="D65" s="16"/>
      <c r="E65" s="4"/>
    </row>
    <row r="66" spans="1:8" ht="15" customHeight="1" x14ac:dyDescent="0.25">
      <c r="A66" s="17"/>
      <c r="B66" s="15"/>
      <c r="C66" s="4"/>
      <c r="D66" s="16"/>
      <c r="E66" s="4"/>
    </row>
    <row r="67" spans="1:8" ht="15" customHeight="1" x14ac:dyDescent="0.25">
      <c r="A67" s="17"/>
      <c r="B67" s="19"/>
      <c r="C67" s="16"/>
      <c r="D67" s="20"/>
      <c r="E67" s="5"/>
    </row>
    <row r="68" spans="1:8" ht="15" customHeight="1" x14ac:dyDescent="0.25">
      <c r="A68" s="15"/>
      <c r="B68" s="15"/>
      <c r="C68" s="4"/>
      <c r="D68" s="4"/>
      <c r="E68" s="4"/>
    </row>
    <row r="69" spans="1:8" x14ac:dyDescent="0.25">
      <c r="A69" s="4"/>
      <c r="B69" s="4"/>
      <c r="C69" s="4"/>
      <c r="D69" s="4"/>
      <c r="E69" s="4"/>
    </row>
    <row r="70" spans="1:8" ht="14.25" x14ac:dyDescent="0.25">
      <c r="A70" s="4"/>
      <c r="B70" s="4"/>
      <c r="C70" s="4"/>
      <c r="D70" s="4"/>
      <c r="E70" s="4"/>
      <c r="H70" s="22"/>
    </row>
    <row r="71" spans="1:8" x14ac:dyDescent="0.25">
      <c r="A71" s="4"/>
      <c r="B71" s="4"/>
      <c r="C71" s="4"/>
      <c r="D71" s="4"/>
      <c r="E71" s="4"/>
    </row>
    <row r="72" spans="1:8" ht="204.75" customHeight="1" x14ac:dyDescent="0.25">
      <c r="A72" s="4"/>
      <c r="B72" s="4"/>
      <c r="C72" s="4"/>
      <c r="D72" s="4"/>
      <c r="E72" s="4"/>
    </row>
    <row r="73" spans="1:8" ht="19.5" customHeight="1" x14ac:dyDescent="0.25">
      <c r="A73" s="23"/>
      <c r="B73" s="23"/>
    </row>
  </sheetData>
  <sheetProtection algorithmName="SHA-512" hashValue="SolVcOabMkfBdTJFOCyTm23KF2cXkHu8Cajzgr0SdOOAGR4Be/+6mWcJIF6G+0RBgZNqql6WJ30k317q5wsfXg==" saltValue="Y3Eed4abB2tdhF6h8jQCOA==" spinCount="100000" sheet="1" objects="1" scenarios="1"/>
  <mergeCells count="23">
    <mergeCell ref="A33:B33"/>
    <mergeCell ref="A34:B34"/>
    <mergeCell ref="A1:E1"/>
    <mergeCell ref="A2:C2"/>
    <mergeCell ref="D3:E3"/>
    <mergeCell ref="A30:B30"/>
    <mergeCell ref="A31:B31"/>
    <mergeCell ref="A37:F42"/>
    <mergeCell ref="A14:D14"/>
    <mergeCell ref="A15:D15"/>
    <mergeCell ref="A13:D13"/>
    <mergeCell ref="A16:D16"/>
    <mergeCell ref="A17:B17"/>
    <mergeCell ref="A18:B18"/>
    <mergeCell ref="A19:B19"/>
    <mergeCell ref="A20:B20"/>
    <mergeCell ref="A26:D26"/>
    <mergeCell ref="A25:D25"/>
    <mergeCell ref="A23:D23"/>
    <mergeCell ref="A24:D24"/>
    <mergeCell ref="A21:B21"/>
    <mergeCell ref="A35:B35"/>
    <mergeCell ref="A32:B32"/>
  </mergeCells>
  <dataValidations count="2">
    <dataValidation type="custom" allowBlank="1" showInputMessage="1" showErrorMessage="1" errorTitle="Ungültige Eingabe" error="Es darf nur eine Kategorie ausgewählt werden." sqref="A6:A9">
      <formula1>COUNT($A$6:$A$9)&lt;=$B$5</formula1>
    </dataValidation>
    <dataValidation type="custom" errorStyle="warning" showInputMessage="1" showErrorMessage="1" errorTitle="Eingabefehler" error="Es darf nur eine Kategorie gewählt werden. " sqref="A10">
      <formula1>COUNTA($A$6:$A$9)&lt;=1</formula1>
    </dataValidation>
  </dataValidations>
  <pageMargins left="0.7" right="0.7" top="0.78740157499999996" bottom="0.78740157499999996" header="0.3" footer="0.3"/>
  <pageSetup paperSize="9" scale="75"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J52"/>
  <sheetViews>
    <sheetView zoomScaleNormal="100" workbookViewId="0"/>
  </sheetViews>
  <sheetFormatPr baseColWidth="10" defaultRowHeight="14.25" x14ac:dyDescent="0.25"/>
  <cols>
    <col min="1" max="1" width="34.5703125" style="22" customWidth="1"/>
    <col min="2" max="2" width="14.5703125" style="48" customWidth="1"/>
    <col min="3" max="3" width="17.28515625" style="48" customWidth="1"/>
    <col min="4" max="5" width="14" style="48" customWidth="1"/>
    <col min="6" max="6" width="15.85546875" style="48" customWidth="1"/>
    <col min="7" max="7" width="15.140625" style="48" customWidth="1"/>
    <col min="8" max="8" width="20.5703125" style="48" customWidth="1"/>
    <col min="9" max="9" width="34.28515625" style="22" customWidth="1"/>
    <col min="10" max="10" width="14.85546875" style="22" bestFit="1" customWidth="1"/>
    <col min="11" max="16384" width="11.42578125" style="22"/>
  </cols>
  <sheetData>
    <row r="1" spans="1:9" ht="23.25" x14ac:dyDescent="0.25">
      <c r="A1" s="274" t="s">
        <v>65</v>
      </c>
      <c r="B1" s="397"/>
      <c r="C1" s="397"/>
      <c r="D1" s="397"/>
      <c r="E1" s="397"/>
      <c r="F1" s="397"/>
      <c r="G1" s="397"/>
      <c r="H1" s="398"/>
      <c r="I1" s="133" t="s">
        <v>169</v>
      </c>
    </row>
    <row r="2" spans="1:9" x14ac:dyDescent="0.25">
      <c r="A2" s="265" t="s">
        <v>166</v>
      </c>
      <c r="B2" s="357" t="str">
        <f>'Berechnung (Teil-)Bevorschussun'!D3</f>
        <v>Hans Muster</v>
      </c>
      <c r="C2" s="357"/>
      <c r="D2" s="357"/>
      <c r="E2" s="357"/>
      <c r="F2" s="357"/>
      <c r="G2" s="357"/>
      <c r="H2" s="358"/>
      <c r="I2" s="108"/>
    </row>
    <row r="3" spans="1:9" ht="15.75" customHeight="1" x14ac:dyDescent="0.25">
      <c r="A3" s="190" t="s">
        <v>156</v>
      </c>
      <c r="B3" s="380" t="s">
        <v>67</v>
      </c>
      <c r="C3" s="381"/>
      <c r="D3" s="381"/>
      <c r="E3" s="381"/>
      <c r="F3" s="381"/>
      <c r="G3" s="381"/>
      <c r="H3" s="382"/>
      <c r="I3" s="108"/>
    </row>
    <row r="4" spans="1:9" ht="15.75" customHeight="1" x14ac:dyDescent="0.25">
      <c r="A4" s="190" t="s">
        <v>29</v>
      </c>
      <c r="B4" s="380" t="s">
        <v>66</v>
      </c>
      <c r="C4" s="381"/>
      <c r="D4" s="381"/>
      <c r="E4" s="381"/>
      <c r="F4" s="381"/>
      <c r="G4" s="381"/>
      <c r="H4" s="382"/>
      <c r="I4" s="108"/>
    </row>
    <row r="5" spans="1:9" x14ac:dyDescent="0.25">
      <c r="A5" s="383"/>
      <c r="B5" s="384"/>
      <c r="C5" s="384"/>
      <c r="D5" s="384"/>
      <c r="E5" s="384"/>
      <c r="F5" s="384"/>
      <c r="G5" s="384"/>
      <c r="H5" s="385"/>
      <c r="I5" s="108"/>
    </row>
    <row r="6" spans="1:9" ht="15" customHeight="1" x14ac:dyDescent="0.25">
      <c r="A6" s="359" t="s">
        <v>30</v>
      </c>
      <c r="B6" s="45"/>
      <c r="C6" s="362" t="s">
        <v>143</v>
      </c>
      <c r="D6" s="368" t="s">
        <v>31</v>
      </c>
      <c r="E6" s="369"/>
      <c r="F6" s="369"/>
      <c r="G6" s="370"/>
      <c r="H6" s="399" t="s">
        <v>151</v>
      </c>
      <c r="I6" s="108"/>
    </row>
    <row r="7" spans="1:9" x14ac:dyDescent="0.25">
      <c r="A7" s="360"/>
      <c r="B7" s="46"/>
      <c r="C7" s="363"/>
      <c r="D7" s="365" t="s">
        <v>32</v>
      </c>
      <c r="E7" s="366"/>
      <c r="F7" s="367" t="s">
        <v>33</v>
      </c>
      <c r="G7" s="366"/>
      <c r="H7" s="400"/>
      <c r="I7" s="108"/>
    </row>
    <row r="8" spans="1:9" x14ac:dyDescent="0.25">
      <c r="A8" s="361"/>
      <c r="B8" s="47"/>
      <c r="C8" s="364"/>
      <c r="D8" s="151" t="s">
        <v>34</v>
      </c>
      <c r="E8" s="152" t="s">
        <v>100</v>
      </c>
      <c r="F8" s="153" t="s">
        <v>35</v>
      </c>
      <c r="G8" s="154" t="s">
        <v>36</v>
      </c>
      <c r="H8" s="401"/>
      <c r="I8" s="108"/>
    </row>
    <row r="9" spans="1:9" ht="15.75" customHeight="1" x14ac:dyDescent="0.25">
      <c r="A9" s="155" t="s">
        <v>37</v>
      </c>
      <c r="B9" s="156"/>
      <c r="C9" s="157">
        <v>0</v>
      </c>
      <c r="D9" s="158"/>
      <c r="E9" s="157"/>
      <c r="F9" s="158"/>
      <c r="G9" s="157"/>
      <c r="H9" s="199" t="str">
        <f>IF(C9&gt;0,C9+D9+E9-F9-G9,"")</f>
        <v/>
      </c>
      <c r="I9" s="108"/>
    </row>
    <row r="10" spans="1:9" x14ac:dyDescent="0.25">
      <c r="A10" s="160" t="s">
        <v>38</v>
      </c>
      <c r="B10" s="161"/>
      <c r="C10" s="162">
        <v>0</v>
      </c>
      <c r="D10" s="163"/>
      <c r="E10" s="162"/>
      <c r="F10" s="163"/>
      <c r="G10" s="162"/>
      <c r="H10" s="200" t="str">
        <f t="shared" ref="H10:H20" si="0">IF(C10&gt;0,C10+D10+E10-F10-G10,"")</f>
        <v/>
      </c>
      <c r="I10" s="108"/>
    </row>
    <row r="11" spans="1:9" x14ac:dyDescent="0.25">
      <c r="A11" s="160" t="s">
        <v>39</v>
      </c>
      <c r="B11" s="161"/>
      <c r="C11" s="162">
        <v>0</v>
      </c>
      <c r="D11" s="163"/>
      <c r="E11" s="162"/>
      <c r="F11" s="163"/>
      <c r="G11" s="162"/>
      <c r="H11" s="200" t="str">
        <f t="shared" si="0"/>
        <v/>
      </c>
      <c r="I11" s="108"/>
    </row>
    <row r="12" spans="1:9" x14ac:dyDescent="0.25">
      <c r="A12" s="160" t="s">
        <v>40</v>
      </c>
      <c r="B12" s="161"/>
      <c r="C12" s="162">
        <v>0</v>
      </c>
      <c r="D12" s="163"/>
      <c r="E12" s="162"/>
      <c r="F12" s="163"/>
      <c r="G12" s="162"/>
      <c r="H12" s="200" t="str">
        <f t="shared" si="0"/>
        <v/>
      </c>
      <c r="I12" s="108"/>
    </row>
    <row r="13" spans="1:9" x14ac:dyDescent="0.25">
      <c r="A13" s="160" t="s">
        <v>41</v>
      </c>
      <c r="B13" s="161"/>
      <c r="C13" s="162">
        <v>0</v>
      </c>
      <c r="D13" s="163"/>
      <c r="E13" s="162"/>
      <c r="F13" s="163"/>
      <c r="G13" s="162"/>
      <c r="H13" s="200" t="str">
        <f t="shared" si="0"/>
        <v/>
      </c>
      <c r="I13" s="108"/>
    </row>
    <row r="14" spans="1:9" x14ac:dyDescent="0.25">
      <c r="A14" s="160" t="s">
        <v>42</v>
      </c>
      <c r="B14" s="161"/>
      <c r="C14" s="162">
        <v>0</v>
      </c>
      <c r="D14" s="163"/>
      <c r="E14" s="162"/>
      <c r="F14" s="163"/>
      <c r="G14" s="162"/>
      <c r="H14" s="200" t="str">
        <f t="shared" si="0"/>
        <v/>
      </c>
      <c r="I14" s="108"/>
    </row>
    <row r="15" spans="1:9" x14ac:dyDescent="0.25">
      <c r="A15" s="160" t="s">
        <v>43</v>
      </c>
      <c r="B15" s="161"/>
      <c r="C15" s="162">
        <v>0</v>
      </c>
      <c r="D15" s="163"/>
      <c r="E15" s="162"/>
      <c r="F15" s="163"/>
      <c r="G15" s="162"/>
      <c r="H15" s="200" t="str">
        <f t="shared" si="0"/>
        <v/>
      </c>
      <c r="I15" s="108"/>
    </row>
    <row r="16" spans="1:9" x14ac:dyDescent="0.25">
      <c r="A16" s="160" t="s">
        <v>44</v>
      </c>
      <c r="B16" s="161"/>
      <c r="C16" s="162">
        <v>0</v>
      </c>
      <c r="D16" s="163"/>
      <c r="E16" s="162"/>
      <c r="F16" s="163"/>
      <c r="G16" s="162"/>
      <c r="H16" s="200" t="str">
        <f t="shared" si="0"/>
        <v/>
      </c>
      <c r="I16" s="108"/>
    </row>
    <row r="17" spans="1:10" x14ac:dyDescent="0.25">
      <c r="A17" s="160" t="s">
        <v>45</v>
      </c>
      <c r="B17" s="161"/>
      <c r="C17" s="162">
        <v>0</v>
      </c>
      <c r="D17" s="163"/>
      <c r="E17" s="162"/>
      <c r="F17" s="163"/>
      <c r="G17" s="162"/>
      <c r="H17" s="200" t="str">
        <f t="shared" si="0"/>
        <v/>
      </c>
      <c r="I17" s="108"/>
    </row>
    <row r="18" spans="1:10" x14ac:dyDescent="0.25">
      <c r="A18" s="160" t="s">
        <v>46</v>
      </c>
      <c r="B18" s="161"/>
      <c r="C18" s="162">
        <v>0</v>
      </c>
      <c r="D18" s="163"/>
      <c r="E18" s="162"/>
      <c r="F18" s="163"/>
      <c r="G18" s="162"/>
      <c r="H18" s="200" t="str">
        <f t="shared" si="0"/>
        <v/>
      </c>
      <c r="I18" s="108"/>
    </row>
    <row r="19" spans="1:10" x14ac:dyDescent="0.25">
      <c r="A19" s="160" t="s">
        <v>47</v>
      </c>
      <c r="B19" s="161"/>
      <c r="C19" s="162">
        <v>0</v>
      </c>
      <c r="D19" s="163"/>
      <c r="E19" s="162"/>
      <c r="F19" s="163"/>
      <c r="G19" s="162"/>
      <c r="H19" s="200" t="str">
        <f t="shared" si="0"/>
        <v/>
      </c>
      <c r="I19" s="108"/>
    </row>
    <row r="20" spans="1:10" x14ac:dyDescent="0.25">
      <c r="A20" s="165" t="s">
        <v>48</v>
      </c>
      <c r="B20" s="166"/>
      <c r="C20" s="167">
        <v>0</v>
      </c>
      <c r="D20" s="168"/>
      <c r="E20" s="167"/>
      <c r="F20" s="168"/>
      <c r="G20" s="167"/>
      <c r="H20" s="201" t="str">
        <f t="shared" si="0"/>
        <v/>
      </c>
      <c r="I20" s="108"/>
    </row>
    <row r="21" spans="1:10" x14ac:dyDescent="0.25">
      <c r="A21" s="170" t="s">
        <v>49</v>
      </c>
      <c r="B21" s="171"/>
      <c r="C21" s="172">
        <f t="shared" ref="C21:E21" si="1">SUM(C9:C20)</f>
        <v>0</v>
      </c>
      <c r="D21" s="173">
        <f t="shared" si="1"/>
        <v>0</v>
      </c>
      <c r="E21" s="174">
        <f t="shared" si="1"/>
        <v>0</v>
      </c>
      <c r="F21" s="175">
        <f>SUM(F9:F20)</f>
        <v>0</v>
      </c>
      <c r="G21" s="176">
        <f>SUM(G9:G20)</f>
        <v>0</v>
      </c>
      <c r="H21" s="202">
        <f>SUM(H9:H20)</f>
        <v>0</v>
      </c>
      <c r="I21" s="108"/>
    </row>
    <row r="22" spans="1:10" x14ac:dyDescent="0.25">
      <c r="A22" s="160" t="s">
        <v>50</v>
      </c>
      <c r="B22" s="177"/>
      <c r="C22" s="371"/>
      <c r="D22" s="372"/>
      <c r="E22" s="372"/>
      <c r="F22" s="178" t="str">
        <f>IF(F21=0,"0",AVERAGE(F9:F20))</f>
        <v>0</v>
      </c>
      <c r="G22" s="179" t="str">
        <f>IF(G21=0,"0",AVERAGE(G9:G20))</f>
        <v>0</v>
      </c>
      <c r="H22" s="203" t="str">
        <f>IF(H21=0,"",AVERAGE(H9:H20))</f>
        <v/>
      </c>
      <c r="I22" s="108"/>
    </row>
    <row r="23" spans="1:10" ht="15" customHeight="1" x14ac:dyDescent="0.25">
      <c r="A23" s="160" t="s">
        <v>51</v>
      </c>
      <c r="B23" s="181"/>
      <c r="C23" s="373"/>
      <c r="D23" s="374"/>
      <c r="E23" s="374"/>
      <c r="F23" s="312"/>
      <c r="G23" s="377"/>
      <c r="H23" s="203" t="str">
        <f>IF(B23="ja",H22/12,"")</f>
        <v/>
      </c>
      <c r="I23" s="108"/>
    </row>
    <row r="24" spans="1:10" ht="15" customHeight="1" x14ac:dyDescent="0.25">
      <c r="A24" s="160" t="s">
        <v>150</v>
      </c>
      <c r="B24" s="182"/>
      <c r="C24" s="373"/>
      <c r="D24" s="374"/>
      <c r="E24" s="374"/>
      <c r="F24" s="374"/>
      <c r="G24" s="377"/>
      <c r="H24" s="204">
        <v>0</v>
      </c>
      <c r="I24" s="108"/>
    </row>
    <row r="25" spans="1:10" ht="15" customHeight="1" x14ac:dyDescent="0.25">
      <c r="A25" s="184" t="s">
        <v>52</v>
      </c>
      <c r="B25" s="185"/>
      <c r="C25" s="373"/>
      <c r="D25" s="374"/>
      <c r="E25" s="374"/>
      <c r="F25" s="374"/>
      <c r="G25" s="377"/>
      <c r="H25" s="204">
        <v>0</v>
      </c>
      <c r="I25" s="108"/>
    </row>
    <row r="26" spans="1:10" ht="15" customHeight="1" x14ac:dyDescent="0.25">
      <c r="A26" s="288" t="s">
        <v>3</v>
      </c>
      <c r="B26" s="186"/>
      <c r="C26" s="373"/>
      <c r="D26" s="374"/>
      <c r="E26" s="374"/>
      <c r="F26" s="312"/>
      <c r="G26" s="377"/>
      <c r="H26" s="204">
        <v>0</v>
      </c>
      <c r="I26" s="108"/>
    </row>
    <row r="27" spans="1:10" ht="28.5" customHeight="1" x14ac:dyDescent="0.25">
      <c r="A27" s="187" t="s">
        <v>145</v>
      </c>
      <c r="B27" s="188"/>
      <c r="C27" s="373"/>
      <c r="D27" s="374"/>
      <c r="E27" s="374"/>
      <c r="F27" s="289">
        <v>12</v>
      </c>
      <c r="G27" s="290">
        <v>12</v>
      </c>
      <c r="H27" s="205">
        <v>12</v>
      </c>
      <c r="I27" s="108"/>
    </row>
    <row r="28" spans="1:10" ht="15" thickBot="1" x14ac:dyDescent="0.3">
      <c r="A28" s="190" t="s">
        <v>144</v>
      </c>
      <c r="B28" s="191"/>
      <c r="C28" s="373"/>
      <c r="D28" s="374"/>
      <c r="E28" s="374"/>
      <c r="F28" s="378"/>
      <c r="G28" s="379"/>
      <c r="H28" s="206">
        <f>SUM(H22:H23)+(H24/H27)</f>
        <v>0</v>
      </c>
      <c r="I28" s="108"/>
    </row>
    <row r="29" spans="1:10" ht="19.5" customHeight="1" thickBot="1" x14ac:dyDescent="0.3">
      <c r="A29" s="193" t="s">
        <v>149</v>
      </c>
      <c r="B29" s="194"/>
      <c r="C29" s="375"/>
      <c r="D29" s="376"/>
      <c r="E29" s="376"/>
      <c r="F29" s="195">
        <f>F22*F27</f>
        <v>0</v>
      </c>
      <c r="G29" s="195">
        <f>G22*G27</f>
        <v>0</v>
      </c>
      <c r="H29" s="207">
        <f>(H28*H27)+SUM(H25:H26)</f>
        <v>0</v>
      </c>
      <c r="I29" s="129"/>
    </row>
    <row r="30" spans="1:10" x14ac:dyDescent="0.25">
      <c r="A30" s="44"/>
      <c r="B30" s="197"/>
      <c r="C30" s="197"/>
      <c r="D30" s="197"/>
      <c r="E30" s="197"/>
      <c r="F30" s="197"/>
      <c r="G30" s="197"/>
      <c r="H30" s="198"/>
      <c r="I30" s="112"/>
      <c r="J30" s="78"/>
    </row>
    <row r="31" spans="1:10" x14ac:dyDescent="0.25">
      <c r="A31" s="345" t="s">
        <v>169</v>
      </c>
      <c r="B31" s="346"/>
      <c r="C31" s="346"/>
      <c r="D31" s="346"/>
      <c r="E31" s="346"/>
      <c r="F31" s="346"/>
      <c r="G31" s="346"/>
      <c r="H31" s="346"/>
      <c r="I31" s="347"/>
      <c r="J31" s="78"/>
    </row>
    <row r="32" spans="1:10" x14ac:dyDescent="0.25">
      <c r="A32" s="348"/>
      <c r="B32" s="349"/>
      <c r="C32" s="349"/>
      <c r="D32" s="349"/>
      <c r="E32" s="349"/>
      <c r="F32" s="349"/>
      <c r="G32" s="349"/>
      <c r="H32" s="349"/>
      <c r="I32" s="350"/>
      <c r="J32" s="78"/>
    </row>
    <row r="33" spans="1:10" x14ac:dyDescent="0.25">
      <c r="A33" s="348"/>
      <c r="B33" s="349"/>
      <c r="C33" s="349"/>
      <c r="D33" s="349"/>
      <c r="E33" s="349"/>
      <c r="F33" s="349"/>
      <c r="G33" s="349"/>
      <c r="H33" s="349"/>
      <c r="I33" s="350"/>
      <c r="J33" s="78"/>
    </row>
    <row r="34" spans="1:10" x14ac:dyDescent="0.25">
      <c r="A34" s="348"/>
      <c r="B34" s="349"/>
      <c r="C34" s="349"/>
      <c r="D34" s="349"/>
      <c r="E34" s="349"/>
      <c r="F34" s="349"/>
      <c r="G34" s="349"/>
      <c r="H34" s="349"/>
      <c r="I34" s="350"/>
      <c r="J34" s="78"/>
    </row>
    <row r="35" spans="1:10" x14ac:dyDescent="0.25">
      <c r="A35" s="348"/>
      <c r="B35" s="349"/>
      <c r="C35" s="349"/>
      <c r="D35" s="349"/>
      <c r="E35" s="349"/>
      <c r="F35" s="349"/>
      <c r="G35" s="349"/>
      <c r="H35" s="349"/>
      <c r="I35" s="350"/>
      <c r="J35" s="78"/>
    </row>
    <row r="36" spans="1:10" ht="14.25" customHeight="1" x14ac:dyDescent="0.25">
      <c r="A36" s="351"/>
      <c r="B36" s="352"/>
      <c r="C36" s="352"/>
      <c r="D36" s="352"/>
      <c r="E36" s="352"/>
      <c r="F36" s="352"/>
      <c r="G36" s="352"/>
      <c r="H36" s="352"/>
      <c r="I36" s="353"/>
      <c r="J36" s="78"/>
    </row>
    <row r="37" spans="1:10" ht="14.25" customHeight="1" x14ac:dyDescent="0.25">
      <c r="A37" s="240"/>
      <c r="B37" s="240"/>
      <c r="C37" s="240"/>
      <c r="D37" s="240"/>
      <c r="E37" s="240"/>
      <c r="F37" s="240"/>
      <c r="G37" s="240"/>
      <c r="H37" s="240"/>
      <c r="I37" s="240"/>
      <c r="J37" s="78"/>
    </row>
    <row r="38" spans="1:10" hidden="1" x14ac:dyDescent="0.25">
      <c r="A38" s="22" t="s">
        <v>147</v>
      </c>
    </row>
    <row r="39" spans="1:10" hidden="1" x14ac:dyDescent="0.25">
      <c r="A39" s="22" t="s">
        <v>148</v>
      </c>
    </row>
    <row r="41" spans="1:10" hidden="1" x14ac:dyDescent="0.25">
      <c r="A41" s="22">
        <v>1</v>
      </c>
    </row>
    <row r="42" spans="1:10" hidden="1" x14ac:dyDescent="0.25">
      <c r="A42" s="22">
        <v>2</v>
      </c>
    </row>
    <row r="43" spans="1:10" hidden="1" x14ac:dyDescent="0.25">
      <c r="A43" s="22">
        <v>3</v>
      </c>
    </row>
    <row r="44" spans="1:10" hidden="1" x14ac:dyDescent="0.25">
      <c r="A44" s="22">
        <v>4</v>
      </c>
    </row>
    <row r="45" spans="1:10" hidden="1" x14ac:dyDescent="0.25">
      <c r="A45" s="22">
        <v>5</v>
      </c>
    </row>
    <row r="46" spans="1:10" hidden="1" x14ac:dyDescent="0.25">
      <c r="A46" s="22">
        <v>6</v>
      </c>
    </row>
    <row r="47" spans="1:10" hidden="1" x14ac:dyDescent="0.25">
      <c r="A47" s="22">
        <v>7</v>
      </c>
    </row>
    <row r="48" spans="1:10" hidden="1" x14ac:dyDescent="0.25">
      <c r="A48" s="22">
        <v>8</v>
      </c>
    </row>
    <row r="49" spans="1:1" hidden="1" x14ac:dyDescent="0.25">
      <c r="A49" s="22">
        <v>9</v>
      </c>
    </row>
    <row r="50" spans="1:1" hidden="1" x14ac:dyDescent="0.25">
      <c r="A50" s="22">
        <v>10</v>
      </c>
    </row>
    <row r="51" spans="1:1" hidden="1" x14ac:dyDescent="0.25">
      <c r="A51" s="22">
        <v>11</v>
      </c>
    </row>
    <row r="52" spans="1:1" hidden="1" x14ac:dyDescent="0.25">
      <c r="A52" s="22">
        <v>12</v>
      </c>
    </row>
  </sheetData>
  <sheetProtection algorithmName="SHA-512" hashValue="4FNGthvbFzp4J4ce4l2yJD2V1dQsVTIYFZzW/69l5SgZgYqVnaAtXq6mJPITXt+o+CGa5BV/ltYzp0I7guV88Q==" saltValue="UJ7Zz9tGU98CVYF/MQajXw==" spinCount="100000" sheet="1" objects="1" scenarios="1"/>
  <mergeCells count="15">
    <mergeCell ref="A31:I36"/>
    <mergeCell ref="C22:E29"/>
    <mergeCell ref="F23:G26"/>
    <mergeCell ref="F28:G28"/>
    <mergeCell ref="B1:H1"/>
    <mergeCell ref="B4:H4"/>
    <mergeCell ref="A5:H5"/>
    <mergeCell ref="B3:H3"/>
    <mergeCell ref="A6:A8"/>
    <mergeCell ref="C6:C8"/>
    <mergeCell ref="D6:G6"/>
    <mergeCell ref="H6:H8"/>
    <mergeCell ref="D7:E7"/>
    <mergeCell ref="F7:G7"/>
    <mergeCell ref="B2:H2"/>
  </mergeCells>
  <dataValidations count="6">
    <dataValidation type="list" showInputMessage="1" showErrorMessage="1" errorTitle="Ungültige Eingabe!" error="Wählen Sie Ja oder Nein aus. " promptTitle="Anteil 13. ML/Monat" prompt="Ja oder Nein wählen" sqref="B23">
      <formula1>$A$38:$A$39</formula1>
    </dataValidation>
    <dataValidation type="list" showInputMessage="1" showErrorMessage="1" errorTitle="Ungültiger Wert" error="Zahl von 1 - 12 auswählen" promptTitle="Anzahl Monate" prompt="Anzahl Monate innerhalb des laufenden Jahres, in welchen Lohn erzielt wurde bzw. voraussichtlich wird" sqref="H27">
      <formula1>$A$41:$A$52</formula1>
    </dataValidation>
    <dataValidation type="decimal" operator="greaterThan" allowBlank="1" showInputMessage="1" showErrorMessage="1" error="Monate ohne Anspruch auf besoSozZ nicht ausfüllen/leer lassen" prompt="Monate ohne Anspruch auf besoSozZ nicht ausfüllen/leer lassen" sqref="G9:G20">
      <formula1>0</formula1>
    </dataValidation>
    <dataValidation type="decimal" operator="greaterThan" allowBlank="1" showInputMessage="1" showErrorMessage="1" error="Monate ohne Anspruch auf KZ/AZ nicht ausfüllen/leer lassen" prompt="Monate ohne Anspruch auf KZ/AZ nicht ausfüllen/leer lassen" sqref="F9:F20">
      <formula1>0</formula1>
    </dataValidation>
    <dataValidation type="list" showInputMessage="1" showErrorMessage="1" errorTitle="Ungültiger Wert" error="Zahl von 1 - 12 auswählen" promptTitle="Anzahl Monate" prompt="Anzahl Monate innerhalb des laufenden Jahres, in welchen in welchen besoSozZ ausbezahlt wurden bzw. voraussichtlich werden" sqref="G27">
      <formula1>$A$41:$A$52</formula1>
    </dataValidation>
    <dataValidation type="list" showInputMessage="1" showErrorMessage="1" errorTitle="Ungültiger Wert" error="Zahl von 1 - 12 auswählen" promptTitle="Anzahl Monate" prompt="Anzahl Monate innerhalb des laufenden Jahres, in welchen KZ/AZ ausbezahlt wurden bzw. voraussichtlich werden" sqref="F27">
      <formula1>$A$41:$A$52</formula1>
    </dataValidation>
  </dataValidations>
  <pageMargins left="0.70866141732283472" right="0.70866141732283472" top="0.78740157480314965" bottom="0.78740157480314965" header="0.31496062992125984" footer="0.31496062992125984"/>
  <pageSetup paperSize="9" scale="72"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J52"/>
  <sheetViews>
    <sheetView zoomScaleNormal="100" workbookViewId="0"/>
  </sheetViews>
  <sheetFormatPr baseColWidth="10" defaultRowHeight="14.25" x14ac:dyDescent="0.25"/>
  <cols>
    <col min="1" max="1" width="34.5703125" style="22" customWidth="1"/>
    <col min="2" max="2" width="14.5703125" style="48" customWidth="1"/>
    <col min="3" max="3" width="17.28515625" style="48" customWidth="1"/>
    <col min="4" max="5" width="14" style="48" customWidth="1"/>
    <col min="6" max="6" width="15.85546875" style="48" customWidth="1"/>
    <col min="7" max="7" width="15.140625" style="48" customWidth="1"/>
    <col min="8" max="8" width="20.5703125" style="48" customWidth="1"/>
    <col min="9" max="9" width="34.28515625" style="22" customWidth="1"/>
    <col min="10" max="10" width="14.85546875" style="22" bestFit="1" customWidth="1"/>
    <col min="11" max="16384" width="11.42578125" style="22"/>
  </cols>
  <sheetData>
    <row r="1" spans="1:9" ht="23.25" x14ac:dyDescent="0.25">
      <c r="A1" s="274" t="s">
        <v>65</v>
      </c>
      <c r="B1" s="397"/>
      <c r="C1" s="397"/>
      <c r="D1" s="397"/>
      <c r="E1" s="397"/>
      <c r="F1" s="397"/>
      <c r="G1" s="397"/>
      <c r="H1" s="398"/>
      <c r="I1" s="133" t="s">
        <v>169</v>
      </c>
    </row>
    <row r="2" spans="1:9" ht="15.75" customHeight="1" x14ac:dyDescent="0.25">
      <c r="A2" s="265" t="s">
        <v>166</v>
      </c>
      <c r="B2" s="357" t="str">
        <f>'Berechnung (Teil-)Bevorschussun'!D3</f>
        <v>Hans Muster</v>
      </c>
      <c r="C2" s="357"/>
      <c r="D2" s="357"/>
      <c r="E2" s="357"/>
      <c r="F2" s="357"/>
      <c r="G2" s="357"/>
      <c r="H2" s="358"/>
      <c r="I2" s="108"/>
    </row>
    <row r="3" spans="1:9" ht="15.75" customHeight="1" x14ac:dyDescent="0.25">
      <c r="A3" s="190" t="s">
        <v>165</v>
      </c>
      <c r="B3" s="380" t="s">
        <v>67</v>
      </c>
      <c r="C3" s="381"/>
      <c r="D3" s="381"/>
      <c r="E3" s="381"/>
      <c r="F3" s="381"/>
      <c r="G3" s="381"/>
      <c r="H3" s="382"/>
      <c r="I3" s="108"/>
    </row>
    <row r="4" spans="1:9" ht="15.75" customHeight="1" x14ac:dyDescent="0.25">
      <c r="A4" s="190" t="s">
        <v>29</v>
      </c>
      <c r="B4" s="380" t="s">
        <v>66</v>
      </c>
      <c r="C4" s="381"/>
      <c r="D4" s="381"/>
      <c r="E4" s="381"/>
      <c r="F4" s="381"/>
      <c r="G4" s="381"/>
      <c r="H4" s="382"/>
      <c r="I4" s="108"/>
    </row>
    <row r="5" spans="1:9" x14ac:dyDescent="0.25">
      <c r="A5" s="383"/>
      <c r="B5" s="384"/>
      <c r="C5" s="384"/>
      <c r="D5" s="384"/>
      <c r="E5" s="384"/>
      <c r="F5" s="384"/>
      <c r="G5" s="384"/>
      <c r="H5" s="385"/>
      <c r="I5" s="108"/>
    </row>
    <row r="6" spans="1:9" ht="15" customHeight="1" x14ac:dyDescent="0.25">
      <c r="A6" s="359" t="s">
        <v>30</v>
      </c>
      <c r="B6" s="45"/>
      <c r="C6" s="362" t="s">
        <v>143</v>
      </c>
      <c r="D6" s="368" t="s">
        <v>31</v>
      </c>
      <c r="E6" s="369"/>
      <c r="F6" s="369"/>
      <c r="G6" s="370"/>
      <c r="H6" s="362" t="s">
        <v>151</v>
      </c>
      <c r="I6" s="108"/>
    </row>
    <row r="7" spans="1:9" x14ac:dyDescent="0.25">
      <c r="A7" s="360"/>
      <c r="B7" s="46"/>
      <c r="C7" s="363"/>
      <c r="D7" s="365" t="s">
        <v>32</v>
      </c>
      <c r="E7" s="366"/>
      <c r="F7" s="367" t="s">
        <v>33</v>
      </c>
      <c r="G7" s="366"/>
      <c r="H7" s="363"/>
      <c r="I7" s="108"/>
    </row>
    <row r="8" spans="1:9" x14ac:dyDescent="0.25">
      <c r="A8" s="361"/>
      <c r="B8" s="47"/>
      <c r="C8" s="364"/>
      <c r="D8" s="151" t="s">
        <v>34</v>
      </c>
      <c r="E8" s="152" t="s">
        <v>100</v>
      </c>
      <c r="F8" s="153" t="s">
        <v>35</v>
      </c>
      <c r="G8" s="154" t="s">
        <v>36</v>
      </c>
      <c r="H8" s="364"/>
      <c r="I8" s="108"/>
    </row>
    <row r="9" spans="1:9" ht="15.75" customHeight="1" x14ac:dyDescent="0.25">
      <c r="A9" s="155" t="s">
        <v>37</v>
      </c>
      <c r="B9" s="156"/>
      <c r="C9" s="157">
        <v>0</v>
      </c>
      <c r="D9" s="158"/>
      <c r="E9" s="157"/>
      <c r="F9" s="158"/>
      <c r="G9" s="157"/>
      <c r="H9" s="159" t="str">
        <f>IF(C9&gt;0,C9+D9+E9-F9-G9,"")</f>
        <v/>
      </c>
      <c r="I9" s="108"/>
    </row>
    <row r="10" spans="1:9" x14ac:dyDescent="0.25">
      <c r="A10" s="160" t="s">
        <v>38</v>
      </c>
      <c r="B10" s="161"/>
      <c r="C10" s="162">
        <v>0</v>
      </c>
      <c r="D10" s="163"/>
      <c r="E10" s="162"/>
      <c r="F10" s="163"/>
      <c r="G10" s="162"/>
      <c r="H10" s="164" t="str">
        <f t="shared" ref="H10:H20" si="0">IF(C10&gt;0,C10+D10+E10-F10-G10,"")</f>
        <v/>
      </c>
      <c r="I10" s="108"/>
    </row>
    <row r="11" spans="1:9" x14ac:dyDescent="0.25">
      <c r="A11" s="160" t="s">
        <v>39</v>
      </c>
      <c r="B11" s="161"/>
      <c r="C11" s="162">
        <v>0</v>
      </c>
      <c r="D11" s="163"/>
      <c r="E11" s="162"/>
      <c r="F11" s="163"/>
      <c r="G11" s="162"/>
      <c r="H11" s="164" t="str">
        <f t="shared" si="0"/>
        <v/>
      </c>
      <c r="I11" s="108"/>
    </row>
    <row r="12" spans="1:9" x14ac:dyDescent="0.25">
      <c r="A12" s="160" t="s">
        <v>40</v>
      </c>
      <c r="B12" s="161"/>
      <c r="C12" s="162">
        <v>0</v>
      </c>
      <c r="D12" s="163"/>
      <c r="E12" s="162"/>
      <c r="F12" s="163"/>
      <c r="G12" s="162"/>
      <c r="H12" s="164" t="str">
        <f t="shared" si="0"/>
        <v/>
      </c>
      <c r="I12" s="108"/>
    </row>
    <row r="13" spans="1:9" x14ac:dyDescent="0.25">
      <c r="A13" s="160" t="s">
        <v>41</v>
      </c>
      <c r="B13" s="161"/>
      <c r="C13" s="162">
        <v>0</v>
      </c>
      <c r="D13" s="163"/>
      <c r="E13" s="162"/>
      <c r="F13" s="163"/>
      <c r="G13" s="162"/>
      <c r="H13" s="164" t="str">
        <f t="shared" si="0"/>
        <v/>
      </c>
      <c r="I13" s="108"/>
    </row>
    <row r="14" spans="1:9" x14ac:dyDescent="0.25">
      <c r="A14" s="160" t="s">
        <v>42</v>
      </c>
      <c r="B14" s="161"/>
      <c r="C14" s="162">
        <v>0</v>
      </c>
      <c r="D14" s="163"/>
      <c r="E14" s="162"/>
      <c r="F14" s="163"/>
      <c r="G14" s="162"/>
      <c r="H14" s="164" t="str">
        <f t="shared" si="0"/>
        <v/>
      </c>
      <c r="I14" s="108"/>
    </row>
    <row r="15" spans="1:9" x14ac:dyDescent="0.25">
      <c r="A15" s="160" t="s">
        <v>43</v>
      </c>
      <c r="B15" s="161"/>
      <c r="C15" s="162">
        <v>0</v>
      </c>
      <c r="D15" s="163"/>
      <c r="E15" s="162"/>
      <c r="F15" s="163"/>
      <c r="G15" s="162"/>
      <c r="H15" s="164" t="str">
        <f t="shared" si="0"/>
        <v/>
      </c>
      <c r="I15" s="108"/>
    </row>
    <row r="16" spans="1:9" x14ac:dyDescent="0.25">
      <c r="A16" s="160" t="s">
        <v>44</v>
      </c>
      <c r="B16" s="161"/>
      <c r="C16" s="162">
        <v>0</v>
      </c>
      <c r="D16" s="163"/>
      <c r="E16" s="162"/>
      <c r="F16" s="163"/>
      <c r="G16" s="162"/>
      <c r="H16" s="164" t="str">
        <f t="shared" si="0"/>
        <v/>
      </c>
      <c r="I16" s="108"/>
    </row>
    <row r="17" spans="1:10" x14ac:dyDescent="0.25">
      <c r="A17" s="160" t="s">
        <v>45</v>
      </c>
      <c r="B17" s="161"/>
      <c r="C17" s="162">
        <v>0</v>
      </c>
      <c r="D17" s="163"/>
      <c r="E17" s="162"/>
      <c r="F17" s="163"/>
      <c r="G17" s="162"/>
      <c r="H17" s="164" t="str">
        <f t="shared" si="0"/>
        <v/>
      </c>
      <c r="I17" s="108"/>
    </row>
    <row r="18" spans="1:10" x14ac:dyDescent="0.25">
      <c r="A18" s="160" t="s">
        <v>46</v>
      </c>
      <c r="B18" s="161"/>
      <c r="C18" s="162">
        <v>0</v>
      </c>
      <c r="D18" s="163"/>
      <c r="E18" s="162"/>
      <c r="F18" s="163"/>
      <c r="G18" s="162"/>
      <c r="H18" s="164" t="str">
        <f t="shared" si="0"/>
        <v/>
      </c>
      <c r="I18" s="108"/>
    </row>
    <row r="19" spans="1:10" x14ac:dyDescent="0.25">
      <c r="A19" s="160" t="s">
        <v>47</v>
      </c>
      <c r="B19" s="161"/>
      <c r="C19" s="162">
        <v>0</v>
      </c>
      <c r="D19" s="163"/>
      <c r="E19" s="162"/>
      <c r="F19" s="163"/>
      <c r="G19" s="162"/>
      <c r="H19" s="164" t="str">
        <f t="shared" si="0"/>
        <v/>
      </c>
      <c r="I19" s="108"/>
    </row>
    <row r="20" spans="1:10" x14ac:dyDescent="0.25">
      <c r="A20" s="165" t="s">
        <v>48</v>
      </c>
      <c r="B20" s="166"/>
      <c r="C20" s="167">
        <v>0</v>
      </c>
      <c r="D20" s="168"/>
      <c r="E20" s="167"/>
      <c r="F20" s="168"/>
      <c r="G20" s="167"/>
      <c r="H20" s="169" t="str">
        <f t="shared" si="0"/>
        <v/>
      </c>
      <c r="I20" s="108"/>
    </row>
    <row r="21" spans="1:10" x14ac:dyDescent="0.25">
      <c r="A21" s="170" t="s">
        <v>49</v>
      </c>
      <c r="B21" s="171"/>
      <c r="C21" s="172">
        <f t="shared" ref="C21:E21" si="1">SUM(C9:C20)</f>
        <v>0</v>
      </c>
      <c r="D21" s="173">
        <f t="shared" si="1"/>
        <v>0</v>
      </c>
      <c r="E21" s="174">
        <f t="shared" si="1"/>
        <v>0</v>
      </c>
      <c r="F21" s="175">
        <f>SUM(F9:F20)</f>
        <v>0</v>
      </c>
      <c r="G21" s="176">
        <f>SUM(G9:G20)</f>
        <v>0</v>
      </c>
      <c r="H21" s="172">
        <f>SUM(H9:H20)</f>
        <v>0</v>
      </c>
      <c r="I21" s="108"/>
    </row>
    <row r="22" spans="1:10" x14ac:dyDescent="0.25">
      <c r="A22" s="160" t="s">
        <v>50</v>
      </c>
      <c r="B22" s="177"/>
      <c r="C22" s="371"/>
      <c r="D22" s="372"/>
      <c r="E22" s="372"/>
      <c r="F22" s="178" t="str">
        <f>IF(F21=0,"0",AVERAGE(F9:F20))</f>
        <v>0</v>
      </c>
      <c r="G22" s="179" t="str">
        <f>IF(G21=0,"0",AVERAGE(G9:G20))</f>
        <v>0</v>
      </c>
      <c r="H22" s="180" t="str">
        <f>IF(H21=0,"",AVERAGE(H9:H20))</f>
        <v/>
      </c>
      <c r="I22" s="108"/>
    </row>
    <row r="23" spans="1:10" ht="15" customHeight="1" x14ac:dyDescent="0.25">
      <c r="A23" s="160" t="s">
        <v>51</v>
      </c>
      <c r="B23" s="181"/>
      <c r="C23" s="373"/>
      <c r="D23" s="374"/>
      <c r="E23" s="374"/>
      <c r="F23" s="312"/>
      <c r="G23" s="377"/>
      <c r="H23" s="180" t="str">
        <f>IF(B23="ja",H22/12,"")</f>
        <v/>
      </c>
      <c r="I23" s="108"/>
    </row>
    <row r="24" spans="1:10" ht="15" customHeight="1" x14ac:dyDescent="0.25">
      <c r="A24" s="160" t="s">
        <v>150</v>
      </c>
      <c r="B24" s="182"/>
      <c r="C24" s="373"/>
      <c r="D24" s="374"/>
      <c r="E24" s="374"/>
      <c r="F24" s="374"/>
      <c r="G24" s="377"/>
      <c r="H24" s="183">
        <v>0</v>
      </c>
      <c r="I24" s="108"/>
    </row>
    <row r="25" spans="1:10" ht="15" customHeight="1" x14ac:dyDescent="0.25">
      <c r="A25" s="184" t="s">
        <v>52</v>
      </c>
      <c r="B25" s="185"/>
      <c r="C25" s="373"/>
      <c r="D25" s="374"/>
      <c r="E25" s="374"/>
      <c r="F25" s="374"/>
      <c r="G25" s="377"/>
      <c r="H25" s="183">
        <v>0</v>
      </c>
      <c r="I25" s="108"/>
    </row>
    <row r="26" spans="1:10" ht="15" customHeight="1" x14ac:dyDescent="0.25">
      <c r="A26" s="288" t="s">
        <v>3</v>
      </c>
      <c r="B26" s="186"/>
      <c r="C26" s="373"/>
      <c r="D26" s="374"/>
      <c r="E26" s="374"/>
      <c r="F26" s="312"/>
      <c r="G26" s="377"/>
      <c r="H26" s="183">
        <v>0</v>
      </c>
      <c r="I26" s="108"/>
    </row>
    <row r="27" spans="1:10" ht="28.5" customHeight="1" x14ac:dyDescent="0.25">
      <c r="A27" s="187" t="s">
        <v>145</v>
      </c>
      <c r="B27" s="188"/>
      <c r="C27" s="373"/>
      <c r="D27" s="374"/>
      <c r="E27" s="374"/>
      <c r="F27" s="289">
        <v>12</v>
      </c>
      <c r="G27" s="290">
        <v>12</v>
      </c>
      <c r="H27" s="189">
        <v>12</v>
      </c>
      <c r="I27" s="108"/>
    </row>
    <row r="28" spans="1:10" ht="15" thickBot="1" x14ac:dyDescent="0.3">
      <c r="A28" s="190" t="s">
        <v>144</v>
      </c>
      <c r="B28" s="191"/>
      <c r="C28" s="373"/>
      <c r="D28" s="374"/>
      <c r="E28" s="374"/>
      <c r="F28" s="378"/>
      <c r="G28" s="379"/>
      <c r="H28" s="192">
        <f>SUM(H22:H23)+(H24/H27)</f>
        <v>0</v>
      </c>
      <c r="I28" s="108"/>
    </row>
    <row r="29" spans="1:10" ht="19.5" customHeight="1" thickBot="1" x14ac:dyDescent="0.3">
      <c r="A29" s="193" t="s">
        <v>149</v>
      </c>
      <c r="B29" s="194"/>
      <c r="C29" s="375"/>
      <c r="D29" s="376"/>
      <c r="E29" s="376"/>
      <c r="F29" s="195">
        <f>F22*F27</f>
        <v>0</v>
      </c>
      <c r="G29" s="195">
        <f>G22*G27</f>
        <v>0</v>
      </c>
      <c r="H29" s="196">
        <f>(H28*H27)+SUM(H25:H26)</f>
        <v>0</v>
      </c>
      <c r="I29" s="129"/>
    </row>
    <row r="30" spans="1:10" x14ac:dyDescent="0.25">
      <c r="A30" s="44"/>
      <c r="B30" s="197"/>
      <c r="C30" s="197"/>
      <c r="D30" s="197"/>
      <c r="E30" s="197"/>
      <c r="F30" s="197"/>
      <c r="G30" s="197"/>
      <c r="H30" s="198"/>
      <c r="I30" s="112"/>
      <c r="J30" s="78"/>
    </row>
    <row r="31" spans="1:10" x14ac:dyDescent="0.25">
      <c r="A31" s="345" t="s">
        <v>169</v>
      </c>
      <c r="B31" s="346"/>
      <c r="C31" s="346"/>
      <c r="D31" s="346"/>
      <c r="E31" s="346"/>
      <c r="F31" s="346"/>
      <c r="G31" s="346"/>
      <c r="H31" s="346"/>
      <c r="I31" s="347"/>
      <c r="J31" s="78"/>
    </row>
    <row r="32" spans="1:10" x14ac:dyDescent="0.25">
      <c r="A32" s="348"/>
      <c r="B32" s="349"/>
      <c r="C32" s="349"/>
      <c r="D32" s="349"/>
      <c r="E32" s="349"/>
      <c r="F32" s="349"/>
      <c r="G32" s="349"/>
      <c r="H32" s="349"/>
      <c r="I32" s="350"/>
      <c r="J32" s="78"/>
    </row>
    <row r="33" spans="1:10" x14ac:dyDescent="0.25">
      <c r="A33" s="348"/>
      <c r="B33" s="349"/>
      <c r="C33" s="349"/>
      <c r="D33" s="349"/>
      <c r="E33" s="349"/>
      <c r="F33" s="349"/>
      <c r="G33" s="349"/>
      <c r="H33" s="349"/>
      <c r="I33" s="350"/>
      <c r="J33" s="78"/>
    </row>
    <row r="34" spans="1:10" x14ac:dyDescent="0.25">
      <c r="A34" s="348"/>
      <c r="B34" s="349"/>
      <c r="C34" s="349"/>
      <c r="D34" s="349"/>
      <c r="E34" s="349"/>
      <c r="F34" s="349"/>
      <c r="G34" s="349"/>
      <c r="H34" s="349"/>
      <c r="I34" s="350"/>
      <c r="J34" s="78"/>
    </row>
    <row r="35" spans="1:10" x14ac:dyDescent="0.25">
      <c r="A35" s="348"/>
      <c r="B35" s="349"/>
      <c r="C35" s="349"/>
      <c r="D35" s="349"/>
      <c r="E35" s="349"/>
      <c r="F35" s="349"/>
      <c r="G35" s="349"/>
      <c r="H35" s="349"/>
      <c r="I35" s="350"/>
      <c r="J35" s="78"/>
    </row>
    <row r="36" spans="1:10" ht="14.25" customHeight="1" x14ac:dyDescent="0.25">
      <c r="A36" s="351"/>
      <c r="B36" s="352"/>
      <c r="C36" s="352"/>
      <c r="D36" s="352"/>
      <c r="E36" s="352"/>
      <c r="F36" s="352"/>
      <c r="G36" s="352"/>
      <c r="H36" s="352"/>
      <c r="I36" s="353"/>
      <c r="J36" s="78"/>
    </row>
    <row r="37" spans="1:10" ht="14.25" customHeight="1" x14ac:dyDescent="0.25">
      <c r="A37" s="240"/>
      <c r="B37" s="240"/>
      <c r="C37" s="240"/>
      <c r="D37" s="240"/>
      <c r="E37" s="240"/>
      <c r="F37" s="240"/>
      <c r="G37" s="240"/>
      <c r="H37" s="240"/>
      <c r="I37" s="240"/>
      <c r="J37" s="78"/>
    </row>
    <row r="38" spans="1:10" ht="14.25" hidden="1" customHeight="1" x14ac:dyDescent="0.25">
      <c r="A38" s="22" t="s">
        <v>147</v>
      </c>
    </row>
    <row r="39" spans="1:10" ht="14.25" hidden="1" customHeight="1" x14ac:dyDescent="0.25">
      <c r="A39" s="22" t="s">
        <v>148</v>
      </c>
    </row>
    <row r="41" spans="1:10" hidden="1" x14ac:dyDescent="0.25">
      <c r="A41" s="22">
        <v>1</v>
      </c>
    </row>
    <row r="42" spans="1:10" hidden="1" x14ac:dyDescent="0.25">
      <c r="A42" s="22">
        <v>2</v>
      </c>
    </row>
    <row r="43" spans="1:10" hidden="1" x14ac:dyDescent="0.25">
      <c r="A43" s="22">
        <v>3</v>
      </c>
    </row>
    <row r="44" spans="1:10" hidden="1" x14ac:dyDescent="0.25">
      <c r="A44" s="22">
        <v>4</v>
      </c>
    </row>
    <row r="45" spans="1:10" hidden="1" x14ac:dyDescent="0.25">
      <c r="A45" s="22">
        <v>5</v>
      </c>
    </row>
    <row r="46" spans="1:10" hidden="1" x14ac:dyDescent="0.25">
      <c r="A46" s="22">
        <v>6</v>
      </c>
    </row>
    <row r="47" spans="1:10" hidden="1" x14ac:dyDescent="0.25">
      <c r="A47" s="22">
        <v>7</v>
      </c>
    </row>
    <row r="48" spans="1:10" hidden="1" x14ac:dyDescent="0.25">
      <c r="A48" s="22">
        <v>8</v>
      </c>
    </row>
    <row r="49" spans="1:1" hidden="1" x14ac:dyDescent="0.25">
      <c r="A49" s="22">
        <v>9</v>
      </c>
    </row>
    <row r="50" spans="1:1" hidden="1" x14ac:dyDescent="0.25">
      <c r="A50" s="22">
        <v>10</v>
      </c>
    </row>
    <row r="51" spans="1:1" hidden="1" x14ac:dyDescent="0.25">
      <c r="A51" s="22">
        <v>11</v>
      </c>
    </row>
    <row r="52" spans="1:1" hidden="1" x14ac:dyDescent="0.25">
      <c r="A52" s="22">
        <v>12</v>
      </c>
    </row>
  </sheetData>
  <sheetProtection algorithmName="SHA-512" hashValue="L64k1nyADmmHwf9xIShZFxZxOs9zLFJK3I9G7o1M8uKZsd/4cjMxW197wbkUCN+GBHQ7W7VY9afjbSUrhRbKLQ==" saltValue="2fmjcK/lBVdLofjBZ3erNw==" spinCount="100000" sheet="1" objects="1" scenarios="1"/>
  <mergeCells count="15">
    <mergeCell ref="A31:I36"/>
    <mergeCell ref="C22:E29"/>
    <mergeCell ref="F23:G26"/>
    <mergeCell ref="F28:G28"/>
    <mergeCell ref="B1:H1"/>
    <mergeCell ref="B4:H4"/>
    <mergeCell ref="A5:H5"/>
    <mergeCell ref="B3:H3"/>
    <mergeCell ref="A6:A8"/>
    <mergeCell ref="C6:C8"/>
    <mergeCell ref="D6:G6"/>
    <mergeCell ref="H6:H8"/>
    <mergeCell ref="D7:E7"/>
    <mergeCell ref="F7:G7"/>
    <mergeCell ref="B2:H2"/>
  </mergeCells>
  <dataValidations count="6">
    <dataValidation type="list" showInputMessage="1" showErrorMessage="1" errorTitle="Ungültige Eingabe!" error="Wählen Sie Ja oder Nein aus. " promptTitle="Anteil 13. ML/Monat" prompt="Ja oder Nein wählen" sqref="B23">
      <formula1>$A$38:$A$39</formula1>
    </dataValidation>
    <dataValidation type="list" showInputMessage="1" showErrorMessage="1" errorTitle="Ungültiger Wert" error="Zahl von 1 - 12 auswählen" promptTitle="Anzahl Monate" prompt="Anzahl Monate innerhalb des laufenden Jahres, in welchen Lohn erzielt wurde bzw. voraussichtlich wird" sqref="H27">
      <formula1>$A$41:$A$52</formula1>
    </dataValidation>
    <dataValidation type="decimal" operator="greaterThan" allowBlank="1" showInputMessage="1" showErrorMessage="1" error="Monate ohne Anspruch auf besoSozZ nicht ausfüllen/leer lassen" prompt="Monate ohne Anspruch auf besoSozZ nicht ausfüllen/leer lassen" sqref="G9:G20">
      <formula1>0</formula1>
    </dataValidation>
    <dataValidation type="decimal" operator="greaterThan" allowBlank="1" showInputMessage="1" showErrorMessage="1" error="Monate ohne Anspruch auf KZ/AZ nicht ausfüllen/leer lassen" prompt="Monate ohne Anspruch auf KZ/AZ nicht ausfüllen/leer lassen" sqref="F9:F20">
      <formula1>0</formula1>
    </dataValidation>
    <dataValidation type="list" showInputMessage="1" showErrorMessage="1" errorTitle="Ungültiger Wert" error="Zahl von 1 - 12 auswählen" promptTitle="Anzahl Monate" prompt="Anzahl Monate innerhalb des laufenden Jahres, in welchen in welchen besoSozZ ausbezahlt wurden bzw. voraussichtlich werden" sqref="G27">
      <formula1>$A$41:$A$52</formula1>
    </dataValidation>
    <dataValidation type="list" showInputMessage="1" showErrorMessage="1" errorTitle="Ungültiger Wert" error="Zahl von 1 - 12 auswählen" promptTitle="Anzahl Monate" prompt="Anzahl Monate innerhalb des laufenden Jahres, in welchen KZ/AZ ausbezahlt wurden bzw. voraussichtlich werden" sqref="F27">
      <formula1>$A$41:$A$52</formula1>
    </dataValidation>
  </dataValidations>
  <pageMargins left="0.70866141732283472" right="0.70866141732283472" top="0.78740157480314965" bottom="0.78740157480314965" header="0.31496062992125984" footer="0.31496062992125984"/>
  <pageSetup paperSize="9" scale="72" orientation="landscape"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pageSetUpPr fitToPage="1"/>
  </sheetPr>
  <dimension ref="A1:D46"/>
  <sheetViews>
    <sheetView zoomScaleNormal="100" workbookViewId="0">
      <selection sqref="A1:C1"/>
    </sheetView>
  </sheetViews>
  <sheetFormatPr baseColWidth="10" defaultRowHeight="14.25" x14ac:dyDescent="0.25"/>
  <cols>
    <col min="1" max="1" width="9.7109375" style="49" customWidth="1"/>
    <col min="2" max="2" width="79.42578125" style="49" customWidth="1"/>
    <col min="3" max="3" width="21.140625" style="50" customWidth="1"/>
    <col min="4" max="4" width="34.28515625" style="22" customWidth="1"/>
    <col min="5" max="16384" width="11.42578125" style="49"/>
  </cols>
  <sheetData>
    <row r="1" spans="1:4" ht="60.75" customHeight="1" x14ac:dyDescent="0.25">
      <c r="A1" s="393" t="s">
        <v>161</v>
      </c>
      <c r="B1" s="394"/>
      <c r="C1" s="402"/>
      <c r="D1" s="133" t="s">
        <v>169</v>
      </c>
    </row>
    <row r="2" spans="1:4" ht="15.75" customHeight="1" x14ac:dyDescent="0.25">
      <c r="A2" s="269" t="s">
        <v>98</v>
      </c>
      <c r="B2" s="270" t="str">
        <f>'Berechnung (Teil-)Bevorschussun'!D3</f>
        <v>Hans Muster</v>
      </c>
      <c r="C2" s="271"/>
      <c r="D2" s="273"/>
    </row>
    <row r="3" spans="1:4" ht="33" customHeight="1" x14ac:dyDescent="0.25">
      <c r="A3" s="25"/>
      <c r="B3" s="26"/>
      <c r="C3" s="134"/>
      <c r="D3" s="108"/>
    </row>
    <row r="4" spans="1:4" ht="16.5" customHeight="1" x14ac:dyDescent="0.25">
      <c r="A4" s="135"/>
      <c r="B4" s="30" t="s">
        <v>77</v>
      </c>
      <c r="C4" s="43">
        <v>0</v>
      </c>
      <c r="D4" s="108"/>
    </row>
    <row r="5" spans="1:4" ht="16.5" customHeight="1" x14ac:dyDescent="0.25">
      <c r="A5" s="135"/>
      <c r="B5" s="30" t="s">
        <v>82</v>
      </c>
      <c r="C5" s="43">
        <v>0</v>
      </c>
      <c r="D5" s="108"/>
    </row>
    <row r="6" spans="1:4" ht="16.5" customHeight="1" x14ac:dyDescent="0.25">
      <c r="A6" s="135"/>
      <c r="B6" s="30" t="s">
        <v>78</v>
      </c>
      <c r="C6" s="43">
        <v>0</v>
      </c>
      <c r="D6" s="108"/>
    </row>
    <row r="7" spans="1:4" ht="16.5" customHeight="1" x14ac:dyDescent="0.25">
      <c r="A7" s="135"/>
      <c r="B7" s="30" t="s">
        <v>24</v>
      </c>
      <c r="C7" s="43">
        <v>0</v>
      </c>
      <c r="D7" s="108"/>
    </row>
    <row r="8" spans="1:4" ht="16.5" customHeight="1" x14ac:dyDescent="0.25">
      <c r="A8" s="135"/>
      <c r="B8" s="30" t="s">
        <v>113</v>
      </c>
      <c r="C8" s="43">
        <v>0</v>
      </c>
      <c r="D8" s="108"/>
    </row>
    <row r="9" spans="1:4" ht="16.5" customHeight="1" x14ac:dyDescent="0.25">
      <c r="A9" s="135"/>
      <c r="B9" s="30"/>
      <c r="C9" s="136"/>
      <c r="D9" s="108"/>
    </row>
    <row r="10" spans="1:4" ht="16.5" customHeight="1" x14ac:dyDescent="0.25">
      <c r="A10" s="135"/>
      <c r="B10" s="30" t="s">
        <v>4</v>
      </c>
      <c r="C10" s="10">
        <f>SUM(C4:C9)</f>
        <v>0</v>
      </c>
      <c r="D10" s="108"/>
    </row>
    <row r="11" spans="1:4" ht="16.5" customHeight="1" x14ac:dyDescent="0.25">
      <c r="A11" s="135"/>
      <c r="B11" s="30"/>
      <c r="C11" s="136"/>
      <c r="D11" s="108"/>
    </row>
    <row r="12" spans="1:4" ht="16.5" customHeight="1" x14ac:dyDescent="0.25">
      <c r="A12" s="135"/>
      <c r="B12" s="30" t="s">
        <v>74</v>
      </c>
      <c r="C12" s="136"/>
      <c r="D12" s="108"/>
    </row>
    <row r="13" spans="1:4" ht="16.5" customHeight="1" x14ac:dyDescent="0.25">
      <c r="A13" s="135"/>
      <c r="B13" s="30" t="s">
        <v>79</v>
      </c>
      <c r="C13" s="43">
        <v>0</v>
      </c>
      <c r="D13" s="108"/>
    </row>
    <row r="14" spans="1:4" ht="16.5" customHeight="1" x14ac:dyDescent="0.25">
      <c r="A14" s="135"/>
      <c r="B14" s="30"/>
      <c r="C14" s="136"/>
      <c r="D14" s="108"/>
    </row>
    <row r="15" spans="1:4" ht="16.5" customHeight="1" x14ac:dyDescent="0.25">
      <c r="A15" s="137" t="s">
        <v>81</v>
      </c>
      <c r="B15" s="138" t="s">
        <v>80</v>
      </c>
      <c r="C15" s="139">
        <f>SUM(C10)-C13</f>
        <v>0</v>
      </c>
      <c r="D15" s="108"/>
    </row>
    <row r="16" spans="1:4" ht="16.5" customHeight="1" x14ac:dyDescent="0.25">
      <c r="A16" s="140"/>
      <c r="B16" s="114"/>
      <c r="C16" s="141"/>
      <c r="D16" s="108"/>
    </row>
    <row r="17" spans="1:4" ht="16.5" customHeight="1" x14ac:dyDescent="0.25">
      <c r="A17" s="42"/>
      <c r="B17" s="42"/>
      <c r="C17" s="98"/>
      <c r="D17" s="108"/>
    </row>
    <row r="18" spans="1:4" ht="16.5" customHeight="1" x14ac:dyDescent="0.25">
      <c r="A18" s="89"/>
      <c r="B18" s="142"/>
      <c r="C18" s="143"/>
      <c r="D18" s="108"/>
    </row>
    <row r="19" spans="1:4" ht="16.5" customHeight="1" x14ac:dyDescent="0.25">
      <c r="A19" s="135"/>
      <c r="B19" s="30" t="s">
        <v>84</v>
      </c>
      <c r="C19" s="136"/>
      <c r="D19" s="108"/>
    </row>
    <row r="20" spans="1:4" ht="16.5" customHeight="1" x14ac:dyDescent="0.25">
      <c r="A20" s="135"/>
      <c r="B20" s="30" t="s">
        <v>105</v>
      </c>
      <c r="C20" s="136"/>
      <c r="D20" s="108"/>
    </row>
    <row r="21" spans="1:4" ht="16.5" customHeight="1" x14ac:dyDescent="0.25">
      <c r="A21" s="135"/>
      <c r="B21" s="30"/>
      <c r="C21" s="136"/>
      <c r="D21" s="108"/>
    </row>
    <row r="22" spans="1:4" ht="16.5" customHeight="1" x14ac:dyDescent="0.25">
      <c r="A22" s="135"/>
      <c r="B22" s="30" t="s">
        <v>75</v>
      </c>
      <c r="C22" s="136"/>
      <c r="D22" s="108"/>
    </row>
    <row r="23" spans="1:4" ht="16.5" customHeight="1" x14ac:dyDescent="0.25">
      <c r="A23" s="135"/>
      <c r="B23" s="30" t="s">
        <v>192</v>
      </c>
      <c r="C23" s="43">
        <v>0</v>
      </c>
      <c r="D23" s="108"/>
    </row>
    <row r="24" spans="1:4" ht="30" customHeight="1" x14ac:dyDescent="0.25">
      <c r="A24" s="135"/>
      <c r="B24" s="144" t="s">
        <v>193</v>
      </c>
      <c r="C24" s="43">
        <v>0</v>
      </c>
      <c r="D24" s="108"/>
    </row>
    <row r="25" spans="1:4" ht="16.5" customHeight="1" x14ac:dyDescent="0.25">
      <c r="A25" s="135"/>
      <c r="B25" s="30"/>
      <c r="C25" s="136"/>
      <c r="D25" s="108"/>
    </row>
    <row r="26" spans="1:4" ht="16.5" customHeight="1" x14ac:dyDescent="0.25">
      <c r="A26" s="135"/>
      <c r="B26" s="30" t="s">
        <v>85</v>
      </c>
      <c r="C26" s="136"/>
      <c r="D26" s="108"/>
    </row>
    <row r="27" spans="1:4" ht="16.5" customHeight="1" x14ac:dyDescent="0.25">
      <c r="A27" s="135"/>
      <c r="B27" s="30" t="s">
        <v>190</v>
      </c>
      <c r="C27" s="43">
        <v>0</v>
      </c>
      <c r="D27" s="108"/>
    </row>
    <row r="28" spans="1:4" ht="30" customHeight="1" x14ac:dyDescent="0.25">
      <c r="A28" s="135"/>
      <c r="B28" s="94" t="s">
        <v>191</v>
      </c>
      <c r="C28" s="43">
        <v>0</v>
      </c>
      <c r="D28" s="108"/>
    </row>
    <row r="29" spans="1:4" ht="16.5" customHeight="1" x14ac:dyDescent="0.25">
      <c r="A29" s="135"/>
      <c r="B29" s="30"/>
      <c r="C29" s="145"/>
      <c r="D29" s="125"/>
    </row>
    <row r="30" spans="1:4" ht="16.5" customHeight="1" x14ac:dyDescent="0.25">
      <c r="A30" s="135"/>
      <c r="B30" s="30" t="s">
        <v>86</v>
      </c>
      <c r="C30" s="43">
        <v>0</v>
      </c>
      <c r="D30" s="125"/>
    </row>
    <row r="31" spans="1:4" ht="16.5" customHeight="1" x14ac:dyDescent="0.25">
      <c r="A31" s="135"/>
      <c r="B31" s="38"/>
      <c r="C31" s="136"/>
      <c r="D31" s="125"/>
    </row>
    <row r="32" spans="1:4" ht="16.5" customHeight="1" x14ac:dyDescent="0.25">
      <c r="A32" s="137" t="s">
        <v>83</v>
      </c>
      <c r="B32" s="138" t="s">
        <v>76</v>
      </c>
      <c r="C32" s="139">
        <f>SUM(C19:C30)</f>
        <v>0</v>
      </c>
      <c r="D32" s="125"/>
    </row>
    <row r="33" spans="1:4" ht="16.5" customHeight="1" x14ac:dyDescent="0.25">
      <c r="A33" s="140"/>
      <c r="B33" s="114"/>
      <c r="C33" s="141"/>
      <c r="D33" s="129"/>
    </row>
    <row r="34" spans="1:4" ht="16.5" customHeight="1" x14ac:dyDescent="0.25">
      <c r="A34" s="42"/>
      <c r="B34" s="42"/>
      <c r="C34" s="98"/>
      <c r="D34" s="132"/>
    </row>
    <row r="35" spans="1:4" ht="7.5" customHeight="1" x14ac:dyDescent="0.25">
      <c r="A35" s="387" t="s">
        <v>87</v>
      </c>
      <c r="B35" s="146"/>
      <c r="C35" s="6"/>
      <c r="D35" s="390"/>
    </row>
    <row r="36" spans="1:4" x14ac:dyDescent="0.25">
      <c r="A36" s="388"/>
      <c r="B36" s="147" t="s">
        <v>88</v>
      </c>
      <c r="C36" s="148">
        <f>MIN(C32,C15)</f>
        <v>0</v>
      </c>
      <c r="D36" s="391"/>
    </row>
    <row r="37" spans="1:4" x14ac:dyDescent="0.25">
      <c r="A37" s="388"/>
      <c r="B37" s="147" t="s">
        <v>89</v>
      </c>
      <c r="C37" s="149">
        <f>IF(C36&lt;0,"CHF                 0.00",C36)</f>
        <v>0</v>
      </c>
      <c r="D37" s="391"/>
    </row>
    <row r="38" spans="1:4" ht="9" customHeight="1" x14ac:dyDescent="0.25">
      <c r="A38" s="389"/>
      <c r="B38" s="150"/>
      <c r="C38" s="82"/>
      <c r="D38" s="392"/>
    </row>
    <row r="39" spans="1:4" x14ac:dyDescent="0.25">
      <c r="A39" s="42"/>
      <c r="B39" s="42"/>
      <c r="C39" s="98"/>
      <c r="D39" s="44"/>
    </row>
    <row r="40" spans="1:4" x14ac:dyDescent="0.25">
      <c r="A40" s="345" t="s">
        <v>169</v>
      </c>
      <c r="B40" s="346"/>
      <c r="C40" s="346"/>
      <c r="D40" s="347"/>
    </row>
    <row r="41" spans="1:4" x14ac:dyDescent="0.25">
      <c r="A41" s="348"/>
      <c r="B41" s="349"/>
      <c r="C41" s="349"/>
      <c r="D41" s="350"/>
    </row>
    <row r="42" spans="1:4" x14ac:dyDescent="0.25">
      <c r="A42" s="348"/>
      <c r="B42" s="349"/>
      <c r="C42" s="349"/>
      <c r="D42" s="350"/>
    </row>
    <row r="43" spans="1:4" x14ac:dyDescent="0.25">
      <c r="A43" s="348"/>
      <c r="B43" s="349"/>
      <c r="C43" s="349"/>
      <c r="D43" s="350"/>
    </row>
    <row r="44" spans="1:4" x14ac:dyDescent="0.25">
      <c r="A44" s="348"/>
      <c r="B44" s="349"/>
      <c r="C44" s="349"/>
      <c r="D44" s="350"/>
    </row>
    <row r="45" spans="1:4" x14ac:dyDescent="0.25">
      <c r="A45" s="351"/>
      <c r="B45" s="352"/>
      <c r="C45" s="352"/>
      <c r="D45" s="353"/>
    </row>
    <row r="46" spans="1:4" x14ac:dyDescent="0.25">
      <c r="A46" s="241"/>
      <c r="B46" s="241"/>
      <c r="C46" s="241"/>
      <c r="D46" s="241"/>
    </row>
  </sheetData>
  <sheetProtection algorithmName="SHA-512" hashValue="WVfJw63g9C7OYIjDeeAg5gx9x1Stc4SVHJoU5dqRlK1/c/pOTEBoNf1g8GMZ5xpG37BUf4g5PAUzhGSEF31leg==" saltValue="PQgzkQULf88b/e+Jnxig/A==" spinCount="100000" sheet="1" objects="1" scenarios="1"/>
  <mergeCells count="4">
    <mergeCell ref="A1:C1"/>
    <mergeCell ref="A35:A38"/>
    <mergeCell ref="D35:D38"/>
    <mergeCell ref="A40:D45"/>
  </mergeCells>
  <pageMargins left="0.70866141732283461" right="0.70866141732283461" top="0.78740157480314965" bottom="0.78740157480314965" header="0.31496062992125984" footer="0.31496062992125984"/>
  <pageSetup paperSize="9" scale="60"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pageSetUpPr fitToPage="1"/>
  </sheetPr>
  <dimension ref="A1:D68"/>
  <sheetViews>
    <sheetView zoomScaleNormal="100" workbookViewId="0">
      <selection sqref="A1:C1"/>
    </sheetView>
  </sheetViews>
  <sheetFormatPr baseColWidth="10" defaultColWidth="31.85546875" defaultRowHeight="26.25" customHeight="1" x14ac:dyDescent="0.25"/>
  <cols>
    <col min="1" max="1" width="32.7109375" style="52" customWidth="1"/>
    <col min="2" max="2" width="41.140625" style="49" customWidth="1"/>
    <col min="3" max="3" width="22.85546875" style="53" customWidth="1"/>
    <col min="4" max="4" width="34.28515625" style="80" customWidth="1"/>
    <col min="5" max="16384" width="31.85546875" style="52"/>
  </cols>
  <sheetData>
    <row r="1" spans="1:4" ht="60" customHeight="1" x14ac:dyDescent="0.25">
      <c r="A1" s="393" t="s">
        <v>160</v>
      </c>
      <c r="B1" s="394"/>
      <c r="C1" s="402"/>
      <c r="D1" s="133" t="s">
        <v>169</v>
      </c>
    </row>
    <row r="2" spans="1:4" ht="15.75" customHeight="1" x14ac:dyDescent="0.25">
      <c r="A2" s="85" t="s">
        <v>98</v>
      </c>
      <c r="B2" s="270" t="str">
        <f>'Berechnung (Teil-)Bevorschussun'!D3</f>
        <v>Hans Muster</v>
      </c>
      <c r="C2" s="272"/>
      <c r="D2" s="108"/>
    </row>
    <row r="3" spans="1:4" ht="16.5" customHeight="1" x14ac:dyDescent="0.25">
      <c r="A3" s="113" t="s">
        <v>108</v>
      </c>
      <c r="B3" s="114" t="s">
        <v>109</v>
      </c>
      <c r="C3" s="115" t="s">
        <v>70</v>
      </c>
      <c r="D3" s="108"/>
    </row>
    <row r="4" spans="1:4" ht="16.5" customHeight="1" x14ac:dyDescent="0.25">
      <c r="A4" s="116" t="s">
        <v>106</v>
      </c>
      <c r="B4" s="30"/>
      <c r="C4" s="117"/>
      <c r="D4" s="108"/>
    </row>
    <row r="5" spans="1:4" ht="16.5" customHeight="1" x14ac:dyDescent="0.25">
      <c r="A5" s="118"/>
      <c r="B5" s="119"/>
      <c r="C5" s="120">
        <v>0</v>
      </c>
      <c r="D5" s="108"/>
    </row>
    <row r="6" spans="1:4" ht="16.5" customHeight="1" x14ac:dyDescent="0.25">
      <c r="A6" s="118"/>
      <c r="B6" s="119"/>
      <c r="C6" s="120">
        <v>0</v>
      </c>
      <c r="D6" s="108"/>
    </row>
    <row r="7" spans="1:4" ht="16.5" customHeight="1" x14ac:dyDescent="0.25">
      <c r="A7" s="118"/>
      <c r="B7" s="119"/>
      <c r="C7" s="120">
        <v>0</v>
      </c>
      <c r="D7" s="108"/>
    </row>
    <row r="8" spans="1:4" ht="16.5" customHeight="1" x14ac:dyDescent="0.25">
      <c r="A8" s="118"/>
      <c r="B8" s="119"/>
      <c r="C8" s="120">
        <v>0</v>
      </c>
      <c r="D8" s="108"/>
    </row>
    <row r="9" spans="1:4" ht="16.5" customHeight="1" x14ac:dyDescent="0.25">
      <c r="A9" s="118"/>
      <c r="B9" s="119"/>
      <c r="C9" s="120">
        <v>0</v>
      </c>
      <c r="D9" s="108"/>
    </row>
    <row r="10" spans="1:4" ht="16.5" customHeight="1" x14ac:dyDescent="0.25">
      <c r="A10" s="118"/>
      <c r="B10" s="119"/>
      <c r="C10" s="120">
        <v>0</v>
      </c>
      <c r="D10" s="108"/>
    </row>
    <row r="11" spans="1:4" ht="16.5" customHeight="1" x14ac:dyDescent="0.25">
      <c r="A11" s="118"/>
      <c r="B11" s="119"/>
      <c r="C11" s="120">
        <v>0</v>
      </c>
      <c r="D11" s="108"/>
    </row>
    <row r="12" spans="1:4" ht="16.5" customHeight="1" x14ac:dyDescent="0.25">
      <c r="A12" s="118"/>
      <c r="B12" s="119"/>
      <c r="C12" s="120">
        <v>0</v>
      </c>
      <c r="D12" s="108"/>
    </row>
    <row r="13" spans="1:4" ht="16.5" customHeight="1" x14ac:dyDescent="0.25">
      <c r="A13" s="118"/>
      <c r="B13" s="119"/>
      <c r="C13" s="120">
        <v>0</v>
      </c>
      <c r="D13" s="108"/>
    </row>
    <row r="14" spans="1:4" ht="16.5" customHeight="1" x14ac:dyDescent="0.25">
      <c r="A14" s="118"/>
      <c r="B14" s="119"/>
      <c r="C14" s="120">
        <v>0</v>
      </c>
      <c r="D14" s="108"/>
    </row>
    <row r="15" spans="1:4" ht="16.5" customHeight="1" thickBot="1" x14ac:dyDescent="0.3">
      <c r="A15" s="121"/>
      <c r="B15" s="30"/>
      <c r="C15" s="122">
        <f>SUM(C5:C14)</f>
        <v>0</v>
      </c>
      <c r="D15" s="108"/>
    </row>
    <row r="16" spans="1:4" ht="16.5" customHeight="1" thickTop="1" x14ac:dyDescent="0.25">
      <c r="A16" s="121"/>
      <c r="B16" s="30"/>
      <c r="C16" s="123"/>
      <c r="D16" s="108"/>
    </row>
    <row r="17" spans="1:4" ht="16.5" customHeight="1" x14ac:dyDescent="0.25">
      <c r="A17" s="116" t="s">
        <v>141</v>
      </c>
      <c r="B17" s="30"/>
      <c r="C17" s="123"/>
      <c r="D17" s="108"/>
    </row>
    <row r="18" spans="1:4" ht="16.5" customHeight="1" x14ac:dyDescent="0.25">
      <c r="A18" s="124"/>
      <c r="B18" s="119"/>
      <c r="C18" s="120">
        <v>0</v>
      </c>
      <c r="D18" s="108"/>
    </row>
    <row r="19" spans="1:4" ht="16.5" customHeight="1" x14ac:dyDescent="0.25">
      <c r="A19" s="118"/>
      <c r="B19" s="119"/>
      <c r="C19" s="120">
        <v>0</v>
      </c>
      <c r="D19" s="108"/>
    </row>
    <row r="20" spans="1:4" ht="16.5" customHeight="1" thickBot="1" x14ac:dyDescent="0.3">
      <c r="A20" s="121"/>
      <c r="B20" s="30"/>
      <c r="C20" s="122">
        <f>SUM(C18:C19)</f>
        <v>0</v>
      </c>
      <c r="D20" s="108"/>
    </row>
    <row r="21" spans="1:4" ht="16.5" customHeight="1" thickTop="1" x14ac:dyDescent="0.25">
      <c r="A21" s="121"/>
      <c r="B21" s="30"/>
      <c r="C21" s="123"/>
      <c r="D21" s="108"/>
    </row>
    <row r="22" spans="1:4" ht="16.5" customHeight="1" x14ac:dyDescent="0.25">
      <c r="A22" s="116" t="s">
        <v>111</v>
      </c>
      <c r="B22" s="30"/>
      <c r="C22" s="117"/>
      <c r="D22" s="108"/>
    </row>
    <row r="23" spans="1:4" ht="16.5" customHeight="1" x14ac:dyDescent="0.25">
      <c r="A23" s="124"/>
      <c r="B23" s="119"/>
      <c r="C23" s="120">
        <v>0</v>
      </c>
      <c r="D23" s="108"/>
    </row>
    <row r="24" spans="1:4" ht="16.5" customHeight="1" x14ac:dyDescent="0.25">
      <c r="A24" s="118"/>
      <c r="B24" s="119"/>
      <c r="C24" s="120">
        <v>0</v>
      </c>
      <c r="D24" s="108"/>
    </row>
    <row r="25" spans="1:4" ht="16.5" customHeight="1" thickBot="1" x14ac:dyDescent="0.3">
      <c r="A25" s="121"/>
      <c r="B25" s="30"/>
      <c r="C25" s="122">
        <f>SUM(C23:C24)</f>
        <v>0</v>
      </c>
      <c r="D25" s="108"/>
    </row>
    <row r="26" spans="1:4" ht="16.5" customHeight="1" thickTop="1" x14ac:dyDescent="0.25">
      <c r="A26" s="121"/>
      <c r="B26" s="30"/>
      <c r="C26" s="117"/>
      <c r="D26" s="108"/>
    </row>
    <row r="27" spans="1:4" ht="16.5" customHeight="1" x14ac:dyDescent="0.25">
      <c r="A27" s="116" t="s">
        <v>112</v>
      </c>
      <c r="B27" s="30"/>
      <c r="C27" s="117"/>
      <c r="D27" s="108"/>
    </row>
    <row r="28" spans="1:4" ht="16.5" customHeight="1" x14ac:dyDescent="0.25">
      <c r="A28" s="118"/>
      <c r="B28" s="119"/>
      <c r="C28" s="120">
        <v>0</v>
      </c>
      <c r="D28" s="108"/>
    </row>
    <row r="29" spans="1:4" ht="16.5" customHeight="1" x14ac:dyDescent="0.25">
      <c r="A29" s="124"/>
      <c r="B29" s="119"/>
      <c r="C29" s="120">
        <v>0</v>
      </c>
      <c r="D29" s="125"/>
    </row>
    <row r="30" spans="1:4" ht="16.5" customHeight="1" x14ac:dyDescent="0.25">
      <c r="A30" s="118"/>
      <c r="B30" s="119"/>
      <c r="C30" s="120">
        <v>0</v>
      </c>
      <c r="D30" s="125"/>
    </row>
    <row r="31" spans="1:4" ht="16.5" customHeight="1" thickBot="1" x14ac:dyDescent="0.3">
      <c r="A31" s="121"/>
      <c r="B31" s="30"/>
      <c r="C31" s="122">
        <f>SUM(C28:C30)</f>
        <v>0</v>
      </c>
      <c r="D31" s="125"/>
    </row>
    <row r="32" spans="1:4" ht="16.5" customHeight="1" thickTop="1" x14ac:dyDescent="0.25">
      <c r="A32" s="121"/>
      <c r="B32" s="30"/>
      <c r="C32" s="117"/>
      <c r="D32" s="125"/>
    </row>
    <row r="33" spans="1:4" ht="16.5" customHeight="1" x14ac:dyDescent="0.25">
      <c r="A33" s="116" t="s">
        <v>107</v>
      </c>
      <c r="B33" s="30"/>
      <c r="C33" s="117"/>
      <c r="D33" s="125"/>
    </row>
    <row r="34" spans="1:4" ht="16.5" customHeight="1" x14ac:dyDescent="0.25">
      <c r="A34" s="118"/>
      <c r="B34" s="119"/>
      <c r="C34" s="120">
        <v>0</v>
      </c>
      <c r="D34" s="125"/>
    </row>
    <row r="35" spans="1:4" ht="16.5" customHeight="1" x14ac:dyDescent="0.25">
      <c r="A35" s="118"/>
      <c r="B35" s="119"/>
      <c r="C35" s="120">
        <v>0</v>
      </c>
      <c r="D35" s="125"/>
    </row>
    <row r="36" spans="1:4" ht="16.5" customHeight="1" thickBot="1" x14ac:dyDescent="0.3">
      <c r="A36" s="121"/>
      <c r="B36" s="30"/>
      <c r="C36" s="122">
        <f>SUM(C34:C35)</f>
        <v>0</v>
      </c>
      <c r="D36" s="275"/>
    </row>
    <row r="37" spans="1:4" ht="16.5" customHeight="1" thickTop="1" x14ac:dyDescent="0.25">
      <c r="A37" s="121"/>
      <c r="B37" s="30"/>
      <c r="C37" s="123"/>
      <c r="D37" s="275"/>
    </row>
    <row r="38" spans="1:4" ht="16.5" customHeight="1" x14ac:dyDescent="0.25">
      <c r="A38" s="116" t="s">
        <v>139</v>
      </c>
      <c r="B38" s="30"/>
      <c r="C38" s="123"/>
      <c r="D38" s="275"/>
    </row>
    <row r="39" spans="1:4" ht="16.5" customHeight="1" x14ac:dyDescent="0.25">
      <c r="A39" s="118"/>
      <c r="B39" s="119"/>
      <c r="C39" s="120">
        <v>0</v>
      </c>
      <c r="D39" s="125"/>
    </row>
    <row r="40" spans="1:4" ht="16.5" customHeight="1" x14ac:dyDescent="0.25">
      <c r="A40" s="118"/>
      <c r="B40" s="119"/>
      <c r="C40" s="120">
        <v>0</v>
      </c>
      <c r="D40" s="125"/>
    </row>
    <row r="41" spans="1:4" ht="16.5" customHeight="1" thickBot="1" x14ac:dyDescent="0.3">
      <c r="A41" s="116"/>
      <c r="B41" s="30"/>
      <c r="C41" s="122">
        <f>SUM(C39:C40)</f>
        <v>0</v>
      </c>
      <c r="D41" s="125"/>
    </row>
    <row r="42" spans="1:4" ht="16.5" customHeight="1" thickTop="1" x14ac:dyDescent="0.25">
      <c r="A42" s="116"/>
      <c r="B42" s="30"/>
      <c r="C42" s="123"/>
      <c r="D42" s="125"/>
    </row>
    <row r="43" spans="1:4" ht="16.5" customHeight="1" x14ac:dyDescent="0.25">
      <c r="A43" s="116" t="s">
        <v>110</v>
      </c>
      <c r="B43" s="30"/>
      <c r="C43" s="117"/>
      <c r="D43" s="125"/>
    </row>
    <row r="44" spans="1:4" ht="16.5" customHeight="1" x14ac:dyDescent="0.25">
      <c r="A44" s="118"/>
      <c r="B44" s="119"/>
      <c r="C44" s="120">
        <v>0</v>
      </c>
      <c r="D44" s="125"/>
    </row>
    <row r="45" spans="1:4" ht="16.5" customHeight="1" x14ac:dyDescent="0.25">
      <c r="A45" s="118"/>
      <c r="B45" s="119"/>
      <c r="C45" s="120">
        <v>0</v>
      </c>
      <c r="D45" s="125"/>
    </row>
    <row r="46" spans="1:4" ht="16.5" customHeight="1" x14ac:dyDescent="0.25">
      <c r="A46" s="118"/>
      <c r="B46" s="119"/>
      <c r="C46" s="120">
        <v>0</v>
      </c>
      <c r="D46" s="125"/>
    </row>
    <row r="47" spans="1:4" ht="16.5" customHeight="1" x14ac:dyDescent="0.25">
      <c r="A47" s="118"/>
      <c r="B47" s="119"/>
      <c r="C47" s="120">
        <v>0</v>
      </c>
      <c r="D47" s="125"/>
    </row>
    <row r="48" spans="1:4" ht="16.5" customHeight="1" thickBot="1" x14ac:dyDescent="0.3">
      <c r="A48" s="121"/>
      <c r="B48" s="30"/>
      <c r="C48" s="122">
        <f>SUM(C44:C47)</f>
        <v>0</v>
      </c>
      <c r="D48" s="125"/>
    </row>
    <row r="49" spans="1:4" ht="16.5" customHeight="1" thickTop="1" thickBot="1" x14ac:dyDescent="0.3">
      <c r="A49" s="121"/>
      <c r="B49" s="30"/>
      <c r="C49" s="117"/>
      <c r="D49" s="125"/>
    </row>
    <row r="50" spans="1:4" ht="30" customHeight="1" thickBot="1" x14ac:dyDescent="0.3">
      <c r="A50" s="126" t="s">
        <v>14</v>
      </c>
      <c r="B50" s="127"/>
      <c r="C50" s="128">
        <f>C15+C20+C25+C31+C36+C41-C48</f>
        <v>0</v>
      </c>
      <c r="D50" s="129"/>
    </row>
    <row r="51" spans="1:4" ht="14.1" customHeight="1" x14ac:dyDescent="0.25">
      <c r="A51" s="130"/>
      <c r="B51" s="42"/>
      <c r="C51" s="131"/>
      <c r="D51" s="132"/>
    </row>
    <row r="52" spans="1:4" ht="14.1" customHeight="1" x14ac:dyDescent="0.25">
      <c r="A52" s="345" t="s">
        <v>169</v>
      </c>
      <c r="B52" s="403"/>
      <c r="C52" s="403"/>
      <c r="D52" s="404"/>
    </row>
    <row r="53" spans="1:4" ht="14.1" customHeight="1" x14ac:dyDescent="0.25">
      <c r="A53" s="405"/>
      <c r="B53" s="406"/>
      <c r="C53" s="406"/>
      <c r="D53" s="407"/>
    </row>
    <row r="54" spans="1:4" ht="14.1" customHeight="1" x14ac:dyDescent="0.25">
      <c r="A54" s="405"/>
      <c r="B54" s="406"/>
      <c r="C54" s="406"/>
      <c r="D54" s="407"/>
    </row>
    <row r="55" spans="1:4" ht="14.1" customHeight="1" x14ac:dyDescent="0.25">
      <c r="A55" s="405"/>
      <c r="B55" s="406"/>
      <c r="C55" s="406"/>
      <c r="D55" s="407"/>
    </row>
    <row r="56" spans="1:4" ht="14.1" customHeight="1" x14ac:dyDescent="0.25">
      <c r="A56" s="405"/>
      <c r="B56" s="406"/>
      <c r="C56" s="406"/>
      <c r="D56" s="407"/>
    </row>
    <row r="57" spans="1:4" ht="14.1" customHeight="1" x14ac:dyDescent="0.25">
      <c r="A57" s="408"/>
      <c r="B57" s="409"/>
      <c r="C57" s="409"/>
      <c r="D57" s="410"/>
    </row>
    <row r="58" spans="1:4" ht="14.1" customHeight="1" x14ac:dyDescent="0.25">
      <c r="A58" s="242"/>
      <c r="B58" s="242"/>
      <c r="C58" s="242"/>
      <c r="D58" s="242"/>
    </row>
    <row r="59" spans="1:4" ht="14.1" customHeight="1" x14ac:dyDescent="0.25">
      <c r="A59" s="130"/>
      <c r="B59" s="42"/>
      <c r="C59" s="130"/>
      <c r="D59" s="132"/>
    </row>
    <row r="60" spans="1:4" ht="26.25" customHeight="1" x14ac:dyDescent="0.25">
      <c r="A60" s="130"/>
      <c r="B60" s="42"/>
      <c r="C60" s="130"/>
      <c r="D60" s="132"/>
    </row>
    <row r="61" spans="1:4" ht="26.25" customHeight="1" x14ac:dyDescent="0.25">
      <c r="A61" s="130"/>
      <c r="B61" s="42"/>
      <c r="C61" s="130"/>
      <c r="D61" s="132"/>
    </row>
    <row r="62" spans="1:4" ht="26.25" customHeight="1" x14ac:dyDescent="0.25">
      <c r="A62" s="130"/>
      <c r="B62" s="42"/>
      <c r="C62" s="130"/>
      <c r="D62" s="132"/>
    </row>
    <row r="63" spans="1:4" ht="26.25" customHeight="1" x14ac:dyDescent="0.25">
      <c r="C63" s="52"/>
    </row>
    <row r="64" spans="1:4" ht="26.25" customHeight="1" x14ac:dyDescent="0.25">
      <c r="C64" s="52"/>
    </row>
    <row r="65" spans="3:3" ht="26.25" customHeight="1" x14ac:dyDescent="0.25">
      <c r="C65" s="52"/>
    </row>
    <row r="66" spans="3:3" ht="26.25" customHeight="1" x14ac:dyDescent="0.25">
      <c r="C66" s="52"/>
    </row>
    <row r="67" spans="3:3" ht="26.25" customHeight="1" x14ac:dyDescent="0.25">
      <c r="C67" s="52"/>
    </row>
    <row r="68" spans="3:3" ht="26.25" customHeight="1" x14ac:dyDescent="0.25">
      <c r="C68" s="52"/>
    </row>
  </sheetData>
  <sheetProtection algorithmName="SHA-512" hashValue="SV/PVqAKZh9LrQinFRj9I625ct8WCEsQC36A3AIso8r+M/b3UBTUSzvE65lJIx9U/NWODvbVPRxPilor6cweZA==" saltValue="DcEFTx/wuUpt3b/vxaGtFA==" spinCount="100000" sheet="1" objects="1" scenarios="1"/>
  <mergeCells count="2">
    <mergeCell ref="A1:C1"/>
    <mergeCell ref="A52:D57"/>
  </mergeCells>
  <pageMargins left="0.70866141732283472" right="0.70866141732283472" top="0.78740157480314965" bottom="0.78740157480314965" header="0.31496062992125984" footer="0.31496062992125984"/>
  <pageSetup paperSize="9" scale="66"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39"/>
  <sheetViews>
    <sheetView zoomScaleNormal="100" workbookViewId="0">
      <selection sqref="A1:C1"/>
    </sheetView>
  </sheetViews>
  <sheetFormatPr baseColWidth="10" defaultRowHeight="14.25" x14ac:dyDescent="0.25"/>
  <cols>
    <col min="1" max="1" width="11.42578125" style="49" customWidth="1"/>
    <col min="2" max="2" width="58.5703125" style="49" customWidth="1"/>
    <col min="3" max="3" width="21.5703125" style="50" customWidth="1"/>
    <col min="4" max="4" width="34.28515625" style="78" customWidth="1"/>
    <col min="5" max="16384" width="11.42578125" style="49"/>
  </cols>
  <sheetData>
    <row r="1" spans="1:4" ht="60.75" customHeight="1" x14ac:dyDescent="0.25">
      <c r="A1" s="393" t="s">
        <v>163</v>
      </c>
      <c r="B1" s="394"/>
      <c r="C1" s="402"/>
      <c r="D1" s="133" t="s">
        <v>169</v>
      </c>
    </row>
    <row r="2" spans="1:4" ht="15.75" customHeight="1" x14ac:dyDescent="0.25">
      <c r="A2" s="269" t="s">
        <v>98</v>
      </c>
      <c r="B2" s="270" t="str">
        <f>'Berechnung (Teil-)Bevorschussun'!D3</f>
        <v>Hans Muster</v>
      </c>
      <c r="C2" s="271"/>
      <c r="D2" s="273"/>
    </row>
    <row r="3" spans="1:4" ht="33" customHeight="1" x14ac:dyDescent="0.25">
      <c r="A3" s="266"/>
      <c r="B3" s="54"/>
      <c r="C3" s="267"/>
      <c r="D3" s="108"/>
    </row>
    <row r="4" spans="1:4" x14ac:dyDescent="0.25">
      <c r="A4" s="121">
        <v>190</v>
      </c>
      <c r="B4" s="30" t="s">
        <v>96</v>
      </c>
      <c r="C4" s="43">
        <v>0</v>
      </c>
      <c r="D4" s="108"/>
    </row>
    <row r="5" spans="1:4" x14ac:dyDescent="0.25">
      <c r="A5" s="121">
        <v>190</v>
      </c>
      <c r="B5" s="30" t="s">
        <v>170</v>
      </c>
      <c r="C5" s="43">
        <v>0</v>
      </c>
      <c r="D5" s="108"/>
    </row>
    <row r="6" spans="1:4" x14ac:dyDescent="0.25">
      <c r="A6" s="135" t="s">
        <v>171</v>
      </c>
      <c r="B6" s="30"/>
      <c r="C6" s="136"/>
      <c r="D6" s="108"/>
    </row>
    <row r="7" spans="1:4" x14ac:dyDescent="0.25">
      <c r="A7" s="135"/>
      <c r="B7" s="38" t="s">
        <v>103</v>
      </c>
      <c r="C7" s="136"/>
      <c r="D7" s="108"/>
    </row>
    <row r="8" spans="1:4" x14ac:dyDescent="0.25">
      <c r="A8" s="268" t="s">
        <v>90</v>
      </c>
      <c r="B8" s="30" t="s">
        <v>91</v>
      </c>
      <c r="C8" s="43">
        <v>0</v>
      </c>
      <c r="D8" s="108"/>
    </row>
    <row r="9" spans="1:4" x14ac:dyDescent="0.25">
      <c r="A9" s="135"/>
      <c r="B9" s="30"/>
      <c r="C9" s="136"/>
      <c r="D9" s="108"/>
    </row>
    <row r="10" spans="1:4" x14ac:dyDescent="0.25">
      <c r="A10" s="135"/>
      <c r="B10" s="38" t="s">
        <v>102</v>
      </c>
      <c r="C10" s="136"/>
      <c r="D10" s="108"/>
    </row>
    <row r="11" spans="1:4" ht="25.5" x14ac:dyDescent="0.25">
      <c r="A11" s="135"/>
      <c r="B11" s="144" t="s">
        <v>101</v>
      </c>
      <c r="C11" s="136"/>
      <c r="D11" s="108"/>
    </row>
    <row r="12" spans="1:4" x14ac:dyDescent="0.25">
      <c r="A12" s="135"/>
      <c r="B12" s="30"/>
      <c r="C12" s="136"/>
      <c r="D12" s="108"/>
    </row>
    <row r="13" spans="1:4" x14ac:dyDescent="0.25">
      <c r="A13" s="135" t="s">
        <v>92</v>
      </c>
      <c r="B13" s="30" t="s">
        <v>93</v>
      </c>
      <c r="C13" s="43">
        <v>0</v>
      </c>
      <c r="D13" s="108"/>
    </row>
    <row r="14" spans="1:4" x14ac:dyDescent="0.25">
      <c r="A14" s="135"/>
      <c r="B14" s="30"/>
      <c r="C14" s="136"/>
      <c r="D14" s="108"/>
    </row>
    <row r="15" spans="1:4" x14ac:dyDescent="0.25">
      <c r="A15" s="268" t="s">
        <v>95</v>
      </c>
      <c r="B15" s="30" t="s">
        <v>94</v>
      </c>
      <c r="C15" s="43">
        <v>0</v>
      </c>
      <c r="D15" s="108"/>
    </row>
    <row r="16" spans="1:4" x14ac:dyDescent="0.25">
      <c r="A16" s="135"/>
      <c r="B16" s="30"/>
      <c r="C16" s="136"/>
      <c r="D16" s="108"/>
    </row>
    <row r="17" spans="1:4" ht="37.5" customHeight="1" x14ac:dyDescent="0.25">
      <c r="A17" s="109">
        <v>190</v>
      </c>
      <c r="B17" s="110" t="s">
        <v>97</v>
      </c>
      <c r="C17" s="111">
        <f>(C4+C5)-C8-C13-C15</f>
        <v>0</v>
      </c>
      <c r="D17" s="107"/>
    </row>
    <row r="18" spans="1:4" x14ac:dyDescent="0.25">
      <c r="A18" s="42"/>
      <c r="B18" s="42"/>
      <c r="C18" s="98"/>
      <c r="D18" s="112"/>
    </row>
    <row r="19" spans="1:4" ht="14.25" customHeight="1" x14ac:dyDescent="0.25">
      <c r="A19" s="345" t="s">
        <v>169</v>
      </c>
      <c r="B19" s="324"/>
      <c r="C19" s="324"/>
      <c r="D19" s="325"/>
    </row>
    <row r="20" spans="1:4" ht="14.25" customHeight="1" x14ac:dyDescent="0.25">
      <c r="A20" s="343"/>
      <c r="B20" s="326"/>
      <c r="C20" s="326"/>
      <c r="D20" s="327"/>
    </row>
    <row r="21" spans="1:4" ht="14.25" customHeight="1" x14ac:dyDescent="0.25">
      <c r="A21" s="343"/>
      <c r="B21" s="326"/>
      <c r="C21" s="326"/>
      <c r="D21" s="327"/>
    </row>
    <row r="22" spans="1:4" ht="14.25" customHeight="1" x14ac:dyDescent="0.25">
      <c r="A22" s="343"/>
      <c r="B22" s="326"/>
      <c r="C22" s="326"/>
      <c r="D22" s="327"/>
    </row>
    <row r="23" spans="1:4" ht="14.25" customHeight="1" x14ac:dyDescent="0.25">
      <c r="A23" s="343"/>
      <c r="B23" s="326"/>
      <c r="C23" s="326"/>
      <c r="D23" s="327"/>
    </row>
    <row r="24" spans="1:4" ht="14.25" customHeight="1" x14ac:dyDescent="0.25">
      <c r="A24" s="344"/>
      <c r="B24" s="328"/>
      <c r="C24" s="328"/>
      <c r="D24" s="329"/>
    </row>
    <row r="25" spans="1:4" x14ac:dyDescent="0.25">
      <c r="D25" s="72"/>
    </row>
    <row r="26" spans="1:4" x14ac:dyDescent="0.25">
      <c r="D26" s="73"/>
    </row>
    <row r="27" spans="1:4" x14ac:dyDescent="0.25">
      <c r="D27" s="72"/>
    </row>
    <row r="28" spans="1:4" x14ac:dyDescent="0.25">
      <c r="D28" s="72"/>
    </row>
    <row r="29" spans="1:4" x14ac:dyDescent="0.25">
      <c r="D29" s="72"/>
    </row>
    <row r="30" spans="1:4" x14ac:dyDescent="0.25">
      <c r="D30" s="81"/>
    </row>
    <row r="31" spans="1:4" x14ac:dyDescent="0.25">
      <c r="D31" s="81"/>
    </row>
    <row r="32" spans="1:4" x14ac:dyDescent="0.25">
      <c r="D32" s="81"/>
    </row>
    <row r="33" spans="4:4" x14ac:dyDescent="0.25">
      <c r="D33" s="81"/>
    </row>
    <row r="34" spans="4:4" x14ac:dyDescent="0.25">
      <c r="D34" s="81"/>
    </row>
    <row r="36" spans="4:4" x14ac:dyDescent="0.25">
      <c r="D36" s="395"/>
    </row>
    <row r="37" spans="4:4" x14ac:dyDescent="0.25">
      <c r="D37" s="396"/>
    </row>
    <row r="38" spans="4:4" x14ac:dyDescent="0.25">
      <c r="D38" s="396"/>
    </row>
    <row r="39" spans="4:4" x14ac:dyDescent="0.25">
      <c r="D39" s="396"/>
    </row>
  </sheetData>
  <sheetProtection algorithmName="SHA-512" hashValue="Q+sGStH8+9oDPQxpDl0CiItSl194L77aOOziap12o1EnQyh2vMGDmZxlfwhhWyohObBbckWtuUapPIzPDUPBvg==" saltValue="IuXp3Vr526vcB3/JFpypNg==" spinCount="100000" sheet="1" objects="1" scenarios="1"/>
  <mergeCells count="3">
    <mergeCell ref="A1:C1"/>
    <mergeCell ref="D36:D39"/>
    <mergeCell ref="A19:D24"/>
  </mergeCells>
  <pageMargins left="0.7" right="0.7" top="0.78740157499999996" bottom="0.78740157499999996" header="0.3" footer="0.3"/>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K53"/>
  <sheetViews>
    <sheetView zoomScaleNormal="100" workbookViewId="0">
      <selection sqref="A1:H1"/>
    </sheetView>
  </sheetViews>
  <sheetFormatPr baseColWidth="10" defaultRowHeight="12.75" x14ac:dyDescent="0.25"/>
  <cols>
    <col min="1" max="1" width="3.42578125" style="21" customWidth="1"/>
    <col min="2" max="2" width="8.5703125" style="21" customWidth="1"/>
    <col min="3" max="3" width="21.28515625" style="21" customWidth="1"/>
    <col min="4" max="4" width="22.28515625" style="24" customWidth="1"/>
    <col min="5" max="5" width="16.85546875" style="24" customWidth="1"/>
    <col min="6" max="6" width="14.42578125" style="24" bestFit="1" customWidth="1"/>
    <col min="7" max="7" width="16.7109375" style="24" customWidth="1"/>
    <col min="8" max="8" width="20.5703125" style="24" customWidth="1"/>
    <col min="9" max="9" width="34.28515625" style="71" customWidth="1"/>
    <col min="10" max="16384" width="11.42578125" style="21"/>
  </cols>
  <sheetData>
    <row r="1" spans="1:9" ht="60" customHeight="1" x14ac:dyDescent="0.25">
      <c r="A1" s="318" t="s">
        <v>146</v>
      </c>
      <c r="B1" s="319"/>
      <c r="C1" s="319"/>
      <c r="D1" s="319"/>
      <c r="E1" s="319"/>
      <c r="F1" s="319"/>
      <c r="G1" s="319"/>
      <c r="H1" s="337"/>
      <c r="I1" s="238" t="s">
        <v>169</v>
      </c>
    </row>
    <row r="2" spans="1:9" x14ac:dyDescent="0.25">
      <c r="A2" s="42"/>
      <c r="B2" s="42"/>
      <c r="C2" s="42"/>
      <c r="D2" s="98"/>
      <c r="E2" s="98"/>
      <c r="F2" s="98"/>
      <c r="G2" s="98"/>
      <c r="H2" s="98"/>
      <c r="I2" s="108"/>
    </row>
    <row r="3" spans="1:9" ht="18.75" customHeight="1" x14ac:dyDescent="0.25">
      <c r="A3" s="89"/>
      <c r="B3" s="54" t="s">
        <v>25</v>
      </c>
      <c r="C3" s="287">
        <f>'Berechnung (Teil-)Bevorschussun'!B3</f>
        <v>10000</v>
      </c>
      <c r="D3" s="59" t="s">
        <v>53</v>
      </c>
      <c r="E3" s="58" t="str">
        <f>'Berechnung (Teil-)Bevorschussun'!D3</f>
        <v>Hans Muster</v>
      </c>
      <c r="F3" s="229"/>
      <c r="G3" s="229"/>
      <c r="H3" s="230"/>
      <c r="I3" s="108"/>
    </row>
    <row r="4" spans="1:9" ht="15.75" customHeight="1" x14ac:dyDescent="0.2">
      <c r="A4" s="335"/>
      <c r="B4" s="335"/>
      <c r="C4" s="335"/>
      <c r="D4" s="335"/>
      <c r="E4" s="335"/>
      <c r="F4" s="335"/>
      <c r="G4" s="335"/>
      <c r="H4" s="335"/>
      <c r="I4" s="108"/>
    </row>
    <row r="5" spans="1:9" x14ac:dyDescent="0.25">
      <c r="A5" s="89"/>
      <c r="B5" s="142"/>
      <c r="C5" s="142"/>
      <c r="D5" s="12"/>
      <c r="E5" s="12"/>
      <c r="F5" s="12"/>
      <c r="G5" s="12"/>
      <c r="H5" s="143"/>
      <c r="I5" s="108"/>
    </row>
    <row r="6" spans="1:9" x14ac:dyDescent="0.25">
      <c r="A6" s="135" t="s">
        <v>68</v>
      </c>
      <c r="B6" s="30"/>
      <c r="C6" s="30"/>
      <c r="D6" s="35"/>
      <c r="E6" s="35"/>
      <c r="F6" s="35"/>
      <c r="G6" s="35"/>
      <c r="H6" s="136"/>
      <c r="I6" s="108"/>
    </row>
    <row r="7" spans="1:9" x14ac:dyDescent="0.25">
      <c r="A7" s="232"/>
      <c r="B7" s="33"/>
      <c r="C7" s="224"/>
      <c r="D7" s="198"/>
      <c r="E7" s="198"/>
      <c r="F7" s="35"/>
      <c r="G7" s="35"/>
      <c r="H7" s="136"/>
      <c r="I7" s="108"/>
    </row>
    <row r="8" spans="1:9" ht="15" customHeight="1" x14ac:dyDescent="0.25">
      <c r="A8" s="232"/>
      <c r="B8" s="33">
        <v>310</v>
      </c>
      <c r="C8" s="334" t="s">
        <v>130</v>
      </c>
      <c r="D8" s="334"/>
      <c r="E8" s="198"/>
      <c r="F8" s="19"/>
      <c r="G8" s="90"/>
      <c r="H8" s="10">
        <f>IF(G8&lt;=0,1,G8)</f>
        <v>1</v>
      </c>
      <c r="I8" s="108"/>
    </row>
    <row r="9" spans="1:9" ht="15" customHeight="1" x14ac:dyDescent="0.25">
      <c r="A9" s="96" t="s">
        <v>3</v>
      </c>
      <c r="B9" s="233">
        <v>310</v>
      </c>
      <c r="C9" s="334" t="s">
        <v>131</v>
      </c>
      <c r="D9" s="334"/>
      <c r="E9" s="198"/>
      <c r="F9" s="19"/>
      <c r="G9" s="90">
        <v>0</v>
      </c>
      <c r="H9" s="10">
        <f t="shared" ref="H9" si="0">IF(G9&lt;0,0,G9)</f>
        <v>0</v>
      </c>
      <c r="I9" s="108"/>
    </row>
    <row r="10" spans="1:9" ht="15" customHeight="1" x14ac:dyDescent="0.25">
      <c r="A10" s="96" t="s">
        <v>3</v>
      </c>
      <c r="B10" s="233">
        <v>470</v>
      </c>
      <c r="C10" s="334" t="s">
        <v>132</v>
      </c>
      <c r="D10" s="334"/>
      <c r="E10" s="198"/>
      <c r="F10" s="218"/>
      <c r="G10" s="90">
        <v>0</v>
      </c>
      <c r="H10" s="10">
        <f>IF(G10&lt;0,0,G10*0.1)</f>
        <v>0</v>
      </c>
      <c r="I10" s="108"/>
    </row>
    <row r="11" spans="1:9" ht="15" customHeight="1" x14ac:dyDescent="0.25">
      <c r="A11" s="232" t="s">
        <v>3</v>
      </c>
      <c r="B11" s="33">
        <v>470</v>
      </c>
      <c r="C11" s="245" t="s">
        <v>133</v>
      </c>
      <c r="D11" s="245"/>
      <c r="E11" s="198"/>
      <c r="F11" s="218"/>
      <c r="G11" s="90">
        <f>F11/100*10</f>
        <v>0</v>
      </c>
      <c r="H11" s="10">
        <f>IF(G11&lt;0,0,G11*0.1)</f>
        <v>0</v>
      </c>
      <c r="I11" s="108"/>
    </row>
    <row r="12" spans="1:9" ht="27.75" customHeight="1" x14ac:dyDescent="0.25">
      <c r="A12" s="232" t="s">
        <v>3</v>
      </c>
      <c r="B12" s="33" t="s">
        <v>125</v>
      </c>
      <c r="C12" s="330" t="s">
        <v>135</v>
      </c>
      <c r="D12" s="331"/>
      <c r="E12" s="331"/>
      <c r="F12" s="234"/>
      <c r="G12" s="90"/>
      <c r="H12" s="10">
        <f>IF(G12&gt;20000,G12-20000,0)</f>
        <v>0</v>
      </c>
      <c r="I12" s="108"/>
    </row>
    <row r="13" spans="1:9" ht="27" customHeight="1" x14ac:dyDescent="0.25">
      <c r="A13" s="232" t="s">
        <v>3</v>
      </c>
      <c r="B13" s="33" t="s">
        <v>64</v>
      </c>
      <c r="C13" s="330" t="s">
        <v>187</v>
      </c>
      <c r="D13" s="331"/>
      <c r="E13" s="331"/>
      <c r="F13" s="98"/>
      <c r="G13" s="14"/>
      <c r="H13" s="43">
        <v>0</v>
      </c>
      <c r="I13" s="108"/>
    </row>
    <row r="14" spans="1:9" ht="29.25" customHeight="1" x14ac:dyDescent="0.25">
      <c r="A14" s="232" t="s">
        <v>3</v>
      </c>
      <c r="B14" s="33">
        <v>290</v>
      </c>
      <c r="C14" s="330" t="s">
        <v>136</v>
      </c>
      <c r="D14" s="331"/>
      <c r="E14" s="331"/>
      <c r="F14" s="98"/>
      <c r="G14" s="14"/>
      <c r="H14" s="43">
        <v>0</v>
      </c>
      <c r="I14" s="108"/>
    </row>
    <row r="15" spans="1:9" ht="39.75" customHeight="1" x14ac:dyDescent="0.25">
      <c r="A15" s="96" t="s">
        <v>3</v>
      </c>
      <c r="B15" s="33"/>
      <c r="C15" s="330" t="s">
        <v>181</v>
      </c>
      <c r="D15" s="331"/>
      <c r="E15" s="331"/>
      <c r="F15" s="98"/>
      <c r="G15" s="14"/>
      <c r="H15" s="43">
        <v>0</v>
      </c>
      <c r="I15" s="108"/>
    </row>
    <row r="16" spans="1:9" ht="30" customHeight="1" x14ac:dyDescent="0.25">
      <c r="A16" s="232" t="s">
        <v>3</v>
      </c>
      <c r="B16" s="33"/>
      <c r="C16" s="330" t="s">
        <v>137</v>
      </c>
      <c r="D16" s="331"/>
      <c r="E16" s="331"/>
      <c r="F16" s="98"/>
      <c r="G16" s="14"/>
      <c r="H16" s="43">
        <v>0</v>
      </c>
      <c r="I16" s="108"/>
    </row>
    <row r="17" spans="1:9" ht="15" customHeight="1" x14ac:dyDescent="0.25">
      <c r="A17" s="232"/>
      <c r="B17" s="33"/>
      <c r="C17" s="246" t="s">
        <v>4</v>
      </c>
      <c r="D17" s="247"/>
      <c r="E17" s="247"/>
      <c r="F17" s="7"/>
      <c r="G17" s="7"/>
      <c r="H17" s="8">
        <f>SUM(H8:H16)</f>
        <v>1</v>
      </c>
      <c r="I17" s="108"/>
    </row>
    <row r="18" spans="1:9" ht="24.75" customHeight="1" x14ac:dyDescent="0.25">
      <c r="A18" s="232" t="s">
        <v>5</v>
      </c>
      <c r="B18" s="33">
        <v>320</v>
      </c>
      <c r="C18" s="339" t="s">
        <v>142</v>
      </c>
      <c r="D18" s="340"/>
      <c r="E18" s="340"/>
      <c r="F18" s="35"/>
      <c r="G18" s="35"/>
      <c r="H18" s="43">
        <v>0</v>
      </c>
      <c r="I18" s="108"/>
    </row>
    <row r="19" spans="1:9" ht="15" customHeight="1" x14ac:dyDescent="0.25">
      <c r="A19" s="232" t="s">
        <v>5</v>
      </c>
      <c r="B19" s="33">
        <v>161</v>
      </c>
      <c r="C19" s="224" t="s">
        <v>134</v>
      </c>
      <c r="D19" s="198"/>
      <c r="E19" s="198"/>
      <c r="F19" s="35"/>
      <c r="G19" s="35"/>
      <c r="H19" s="43">
        <v>0</v>
      </c>
      <c r="I19" s="108"/>
    </row>
    <row r="20" spans="1:9" ht="24.75" customHeight="1" x14ac:dyDescent="0.25">
      <c r="A20" s="232" t="s">
        <v>5</v>
      </c>
      <c r="B20" s="33"/>
      <c r="C20" s="339" t="s">
        <v>118</v>
      </c>
      <c r="D20" s="340"/>
      <c r="E20" s="340"/>
      <c r="F20" s="70"/>
      <c r="G20" s="90"/>
      <c r="H20" s="10">
        <f>G20*9000</f>
        <v>0</v>
      </c>
      <c r="I20" s="108"/>
    </row>
    <row r="21" spans="1:9" ht="15" customHeight="1" x14ac:dyDescent="0.25">
      <c r="A21" s="36" t="s">
        <v>6</v>
      </c>
      <c r="B21" s="37"/>
      <c r="C21" s="38" t="s">
        <v>115</v>
      </c>
      <c r="D21" s="39"/>
      <c r="E21" s="35"/>
      <c r="F21" s="35"/>
      <c r="G21" s="35"/>
      <c r="H21" s="1">
        <f>SUM(H17-H19-H20-H18)</f>
        <v>1</v>
      </c>
      <c r="I21" s="108"/>
    </row>
    <row r="22" spans="1:9" ht="15" customHeight="1" x14ac:dyDescent="0.25">
      <c r="A22" s="235"/>
      <c r="B22" s="236"/>
      <c r="C22" s="114"/>
      <c r="D22" s="217"/>
      <c r="E22" s="217"/>
      <c r="F22" s="217"/>
      <c r="G22" s="217"/>
      <c r="H22" s="141"/>
      <c r="I22" s="108"/>
    </row>
    <row r="23" spans="1:9" ht="21.75" customHeight="1" x14ac:dyDescent="0.25">
      <c r="A23" s="42"/>
      <c r="B23" s="42"/>
      <c r="C23" s="220"/>
      <c r="D23" s="98"/>
      <c r="E23" s="98"/>
      <c r="F23" s="98"/>
      <c r="G23" s="98"/>
      <c r="H23" s="98"/>
      <c r="I23" s="108"/>
    </row>
    <row r="24" spans="1:9" x14ac:dyDescent="0.25">
      <c r="A24" s="89"/>
      <c r="B24" s="142"/>
      <c r="C24" s="142"/>
      <c r="D24" s="12"/>
      <c r="E24" s="12"/>
      <c r="F24" s="12"/>
      <c r="G24" s="12"/>
      <c r="H24" s="143"/>
      <c r="I24" s="108"/>
    </row>
    <row r="25" spans="1:9" x14ac:dyDescent="0.25">
      <c r="A25" s="135" t="s">
        <v>69</v>
      </c>
      <c r="B25" s="30"/>
      <c r="C25" s="30"/>
      <c r="D25" s="35"/>
      <c r="E25" s="35"/>
      <c r="F25" s="35"/>
      <c r="G25" s="35"/>
      <c r="H25" s="136"/>
      <c r="I25" s="108"/>
    </row>
    <row r="26" spans="1:9" x14ac:dyDescent="0.25">
      <c r="A26" s="232"/>
      <c r="B26" s="33"/>
      <c r="C26" s="30"/>
      <c r="D26" s="35"/>
      <c r="E26" s="35"/>
      <c r="F26" s="35"/>
      <c r="G26" s="35"/>
      <c r="H26" s="136"/>
      <c r="I26" s="108"/>
    </row>
    <row r="27" spans="1:9" ht="15" customHeight="1" x14ac:dyDescent="0.25">
      <c r="A27" s="232"/>
      <c r="B27" s="33">
        <v>310</v>
      </c>
      <c r="C27" s="338" t="s">
        <v>130</v>
      </c>
      <c r="D27" s="338"/>
      <c r="E27" s="35"/>
      <c r="F27" s="35"/>
      <c r="G27" s="215">
        <f>'Berechnung tatsäch Verhältnisse'!C50</f>
        <v>0</v>
      </c>
      <c r="H27" s="10">
        <f t="shared" ref="H27:H28" si="1">IF(G27&lt;0,0,G27)</f>
        <v>0</v>
      </c>
      <c r="I27" s="108"/>
    </row>
    <row r="28" spans="1:9" ht="15" customHeight="1" x14ac:dyDescent="0.25">
      <c r="A28" s="232" t="s">
        <v>3</v>
      </c>
      <c r="B28" s="233">
        <v>310</v>
      </c>
      <c r="C28" s="338" t="s">
        <v>131</v>
      </c>
      <c r="D28" s="338"/>
      <c r="E28" s="35"/>
      <c r="F28" s="35"/>
      <c r="G28" s="215">
        <f>'Berechnung tatsäch Verhältnisse'!D50</f>
        <v>0</v>
      </c>
      <c r="H28" s="10">
        <f t="shared" si="1"/>
        <v>0</v>
      </c>
      <c r="I28" s="108"/>
    </row>
    <row r="29" spans="1:9" ht="15" customHeight="1" x14ac:dyDescent="0.25">
      <c r="A29" s="232" t="s">
        <v>3</v>
      </c>
      <c r="B29" s="233">
        <v>470</v>
      </c>
      <c r="C29" s="338" t="s">
        <v>132</v>
      </c>
      <c r="D29" s="338"/>
      <c r="E29" s="35"/>
      <c r="F29" s="35"/>
      <c r="G29" s="215">
        <f>'Berechnung tatsäch Verhältnisse'!C52</f>
        <v>0</v>
      </c>
      <c r="H29" s="10">
        <f>IF(G29&lt;0,0,G29*0.1)</f>
        <v>0</v>
      </c>
      <c r="I29" s="108"/>
    </row>
    <row r="30" spans="1:9" ht="15" customHeight="1" x14ac:dyDescent="0.25">
      <c r="A30" s="232" t="s">
        <v>3</v>
      </c>
      <c r="B30" s="33">
        <v>470</v>
      </c>
      <c r="C30" s="245" t="s">
        <v>133</v>
      </c>
      <c r="D30" s="245"/>
      <c r="E30" s="198"/>
      <c r="F30" s="35"/>
      <c r="G30" s="215">
        <f>'Berechnung tatsäch Verhältnisse'!D52</f>
        <v>0</v>
      </c>
      <c r="H30" s="10">
        <f>IF(G30&lt;0,0,G30*0.1)</f>
        <v>0</v>
      </c>
      <c r="I30" s="108"/>
    </row>
    <row r="31" spans="1:9" ht="26.25" customHeight="1" x14ac:dyDescent="0.25">
      <c r="A31" s="232" t="s">
        <v>3</v>
      </c>
      <c r="B31" s="33" t="s">
        <v>125</v>
      </c>
      <c r="C31" s="330" t="s">
        <v>135</v>
      </c>
      <c r="D31" s="331"/>
      <c r="E31" s="331"/>
      <c r="F31" s="234"/>
      <c r="G31" s="215">
        <f>('Berechnung tatsäch Verhältnisse'!C42+'Berechnung tatsäch Verhältnisse'!D42)</f>
        <v>0</v>
      </c>
      <c r="H31" s="10">
        <f>IF(G31&gt;20000,G31-20000,0)</f>
        <v>0</v>
      </c>
      <c r="I31" s="108"/>
    </row>
    <row r="32" spans="1:9" ht="27" customHeight="1" x14ac:dyDescent="0.25">
      <c r="A32" s="232" t="s">
        <v>3</v>
      </c>
      <c r="B32" s="33" t="s">
        <v>64</v>
      </c>
      <c r="C32" s="330" t="s">
        <v>187</v>
      </c>
      <c r="D32" s="331"/>
      <c r="E32" s="331"/>
      <c r="F32" s="98"/>
      <c r="G32" s="14"/>
      <c r="H32" s="10">
        <f>'Berechnung tatsäch Verhältnisse'!C40+'Berechnung tatsäch Verhältnisse'!D40</f>
        <v>0</v>
      </c>
      <c r="I32" s="108"/>
    </row>
    <row r="33" spans="1:11" ht="27" customHeight="1" x14ac:dyDescent="0.25">
      <c r="A33" s="232" t="s">
        <v>3</v>
      </c>
      <c r="B33" s="33">
        <v>290</v>
      </c>
      <c r="C33" s="330" t="s">
        <v>136</v>
      </c>
      <c r="D33" s="331"/>
      <c r="E33" s="331"/>
      <c r="F33" s="35"/>
      <c r="G33" s="14"/>
      <c r="H33" s="43">
        <v>0</v>
      </c>
      <c r="I33" s="108"/>
    </row>
    <row r="34" spans="1:11" ht="39.75" customHeight="1" x14ac:dyDescent="0.25">
      <c r="A34" s="96" t="s">
        <v>3</v>
      </c>
      <c r="B34" s="33"/>
      <c r="C34" s="330" t="s">
        <v>181</v>
      </c>
      <c r="D34" s="331"/>
      <c r="E34" s="331"/>
      <c r="F34" s="35"/>
      <c r="G34" s="14"/>
      <c r="H34" s="43">
        <v>0</v>
      </c>
      <c r="I34" s="108"/>
    </row>
    <row r="35" spans="1:11" ht="27" customHeight="1" x14ac:dyDescent="0.25">
      <c r="A35" s="232" t="s">
        <v>3</v>
      </c>
      <c r="B35" s="33"/>
      <c r="C35" s="330" t="s">
        <v>137</v>
      </c>
      <c r="D35" s="331"/>
      <c r="E35" s="331"/>
      <c r="F35" s="35"/>
      <c r="G35" s="14"/>
      <c r="H35" s="43">
        <v>0</v>
      </c>
      <c r="I35" s="108"/>
    </row>
    <row r="36" spans="1:11" ht="15" customHeight="1" x14ac:dyDescent="0.25">
      <c r="A36" s="244"/>
      <c r="B36" s="33"/>
      <c r="C36" s="246" t="s">
        <v>4</v>
      </c>
      <c r="D36" s="247"/>
      <c r="E36" s="247"/>
      <c r="F36" s="34"/>
      <c r="G36" s="34"/>
      <c r="H36" s="8">
        <f>SUM(H27:H35)</f>
        <v>0</v>
      </c>
      <c r="I36" s="108"/>
    </row>
    <row r="37" spans="1:11" ht="24.75" customHeight="1" x14ac:dyDescent="0.25">
      <c r="A37" s="232" t="s">
        <v>5</v>
      </c>
      <c r="B37" s="33">
        <v>320</v>
      </c>
      <c r="C37" s="339" t="s">
        <v>142</v>
      </c>
      <c r="D37" s="340"/>
      <c r="E37" s="340"/>
      <c r="F37" s="35"/>
      <c r="G37" s="35"/>
      <c r="H37" s="43">
        <v>0</v>
      </c>
      <c r="I37" s="108"/>
    </row>
    <row r="38" spans="1:11" ht="15" customHeight="1" x14ac:dyDescent="0.25">
      <c r="A38" s="232" t="s">
        <v>5</v>
      </c>
      <c r="B38" s="33">
        <v>161</v>
      </c>
      <c r="C38" s="224" t="s">
        <v>134</v>
      </c>
      <c r="D38" s="198"/>
      <c r="E38" s="198"/>
      <c r="F38" s="35"/>
      <c r="G38" s="35"/>
      <c r="H38" s="10">
        <f>SUM('Berechnung tatsäch Verhältnisse'!C12:C16)+SUM('Berechnung tatsäch Verhältnisse'!D12:D16)</f>
        <v>0</v>
      </c>
      <c r="I38" s="108"/>
    </row>
    <row r="39" spans="1:11" ht="24.75" customHeight="1" x14ac:dyDescent="0.25">
      <c r="A39" s="232" t="s">
        <v>5</v>
      </c>
      <c r="B39" s="33"/>
      <c r="C39" s="339" t="s">
        <v>118</v>
      </c>
      <c r="D39" s="340"/>
      <c r="E39" s="340"/>
      <c r="F39" s="35"/>
      <c r="G39" s="90"/>
      <c r="H39" s="10">
        <f>G39*9000</f>
        <v>0</v>
      </c>
      <c r="I39" s="108"/>
    </row>
    <row r="40" spans="1:11" ht="15" customHeight="1" x14ac:dyDescent="0.25">
      <c r="A40" s="25" t="s">
        <v>6</v>
      </c>
      <c r="B40" s="26"/>
      <c r="C40" s="38" t="s">
        <v>115</v>
      </c>
      <c r="D40" s="35"/>
      <c r="E40" s="35"/>
      <c r="F40" s="35"/>
      <c r="G40" s="35"/>
      <c r="H40" s="1">
        <f>SUM(H36-H38-H37-H39)</f>
        <v>0</v>
      </c>
      <c r="I40" s="108"/>
    </row>
    <row r="41" spans="1:11" ht="15" customHeight="1" x14ac:dyDescent="0.25">
      <c r="A41" s="140"/>
      <c r="B41" s="114"/>
      <c r="C41" s="114"/>
      <c r="D41" s="217"/>
      <c r="E41" s="217"/>
      <c r="F41" s="217"/>
      <c r="G41" s="217"/>
      <c r="H41" s="141"/>
      <c r="I41" s="107"/>
    </row>
    <row r="42" spans="1:11" x14ac:dyDescent="0.25">
      <c r="A42" s="42"/>
      <c r="B42" s="42"/>
      <c r="C42" s="42"/>
      <c r="D42" s="98"/>
      <c r="E42" s="98"/>
      <c r="F42" s="98"/>
      <c r="G42" s="98"/>
      <c r="H42" s="92"/>
      <c r="I42" s="237"/>
    </row>
    <row r="43" spans="1:11" ht="14.25" x14ac:dyDescent="0.25">
      <c r="A43" s="40" t="s">
        <v>26</v>
      </c>
      <c r="B43" s="40"/>
      <c r="C43" s="40"/>
      <c r="D43" s="41"/>
      <c r="E43" s="2">
        <f>ABS((H40/H21)-1)</f>
        <v>1</v>
      </c>
      <c r="F43" s="41"/>
      <c r="G43" s="98"/>
      <c r="H43" s="93"/>
      <c r="I43" s="237"/>
      <c r="K43" s="22"/>
    </row>
    <row r="44" spans="1:11" x14ac:dyDescent="0.25">
      <c r="A44" s="40" t="s">
        <v>27</v>
      </c>
      <c r="B44" s="40"/>
      <c r="C44" s="40"/>
      <c r="D44" s="41"/>
      <c r="E44" s="41"/>
      <c r="F44" s="41"/>
      <c r="G44" s="98"/>
      <c r="H44" s="93"/>
      <c r="I44" s="237"/>
    </row>
    <row r="45" spans="1:11" ht="15" customHeight="1" x14ac:dyDescent="0.25">
      <c r="A45" s="336"/>
      <c r="B45" s="336"/>
      <c r="C45" s="336"/>
      <c r="D45" s="336"/>
      <c r="E45" s="336"/>
      <c r="F45" s="336"/>
      <c r="G45" s="336"/>
      <c r="H45" s="336"/>
      <c r="I45" s="237"/>
    </row>
    <row r="46" spans="1:11" ht="19.5" customHeight="1" x14ac:dyDescent="0.25">
      <c r="A46" s="332" t="str">
        <f>'Berechnung (Teil-)Bevorschussun'!A2:C2</f>
        <v>Datum Berechnung</v>
      </c>
      <c r="B46" s="333"/>
      <c r="C46" s="333"/>
      <c r="D46" s="98"/>
      <c r="E46" s="98"/>
      <c r="F46" s="98"/>
      <c r="G46" s="98"/>
      <c r="H46" s="98"/>
      <c r="I46" s="237"/>
    </row>
    <row r="47" spans="1:11" x14ac:dyDescent="0.25">
      <c r="A47" s="42"/>
      <c r="B47" s="42"/>
      <c r="C47" s="42"/>
      <c r="D47" s="98"/>
      <c r="E47" s="98"/>
      <c r="F47" s="98"/>
      <c r="G47" s="98"/>
      <c r="H47" s="98"/>
      <c r="I47" s="237"/>
    </row>
    <row r="48" spans="1:11" x14ac:dyDescent="0.25">
      <c r="A48" s="294" t="s">
        <v>185</v>
      </c>
      <c r="B48" s="295"/>
      <c r="C48" s="295"/>
      <c r="D48" s="295"/>
      <c r="E48" s="295"/>
      <c r="F48" s="295"/>
      <c r="G48" s="324"/>
      <c r="H48" s="324"/>
      <c r="I48" s="325"/>
    </row>
    <row r="49" spans="1:9" x14ac:dyDescent="0.25">
      <c r="A49" s="297"/>
      <c r="B49" s="298"/>
      <c r="C49" s="298"/>
      <c r="D49" s="298"/>
      <c r="E49" s="298"/>
      <c r="F49" s="298"/>
      <c r="G49" s="326"/>
      <c r="H49" s="326"/>
      <c r="I49" s="327"/>
    </row>
    <row r="50" spans="1:9" x14ac:dyDescent="0.25">
      <c r="A50" s="297"/>
      <c r="B50" s="298"/>
      <c r="C50" s="298"/>
      <c r="D50" s="298"/>
      <c r="E50" s="298"/>
      <c r="F50" s="298"/>
      <c r="G50" s="326"/>
      <c r="H50" s="326"/>
      <c r="I50" s="327"/>
    </row>
    <row r="51" spans="1:9" x14ac:dyDescent="0.25">
      <c r="A51" s="297"/>
      <c r="B51" s="298"/>
      <c r="C51" s="298"/>
      <c r="D51" s="298"/>
      <c r="E51" s="298"/>
      <c r="F51" s="298"/>
      <c r="G51" s="326"/>
      <c r="H51" s="326"/>
      <c r="I51" s="327"/>
    </row>
    <row r="52" spans="1:9" x14ac:dyDescent="0.25">
      <c r="A52" s="297"/>
      <c r="B52" s="298"/>
      <c r="C52" s="298"/>
      <c r="D52" s="298"/>
      <c r="E52" s="298"/>
      <c r="F52" s="298"/>
      <c r="G52" s="326"/>
      <c r="H52" s="326"/>
      <c r="I52" s="327"/>
    </row>
    <row r="53" spans="1:9" x14ac:dyDescent="0.25">
      <c r="A53" s="300"/>
      <c r="B53" s="301"/>
      <c r="C53" s="301"/>
      <c r="D53" s="301"/>
      <c r="E53" s="301"/>
      <c r="F53" s="301"/>
      <c r="G53" s="328"/>
      <c r="H53" s="328"/>
      <c r="I53" s="329"/>
    </row>
  </sheetData>
  <sheetProtection algorithmName="SHA-512" hashValue="eIOZR0z1xxwXVHuMLuYyXTcIDqvTRzKJa5qQRUOW2oyqnoOAp2DyOfi1MtSbXmrvfAaBVC/UqGPSUBenYwltvQ==" saltValue="0bmIDf6fKOrr0WYwQTNlAg==" spinCount="100000" sheet="1" objects="1" scenarios="1"/>
  <mergeCells count="25">
    <mergeCell ref="C10:D10"/>
    <mergeCell ref="A4:H4"/>
    <mergeCell ref="A45:H45"/>
    <mergeCell ref="A1:H1"/>
    <mergeCell ref="C8:D8"/>
    <mergeCell ref="C9:D9"/>
    <mergeCell ref="C27:D27"/>
    <mergeCell ref="C28:D28"/>
    <mergeCell ref="C29:D29"/>
    <mergeCell ref="C18:E18"/>
    <mergeCell ref="C20:E20"/>
    <mergeCell ref="C39:E39"/>
    <mergeCell ref="C37:E37"/>
    <mergeCell ref="C32:E32"/>
    <mergeCell ref="C33:E33"/>
    <mergeCell ref="A48:I53"/>
    <mergeCell ref="C35:E35"/>
    <mergeCell ref="A46:C46"/>
    <mergeCell ref="C12:E12"/>
    <mergeCell ref="C13:E13"/>
    <mergeCell ref="C14:E14"/>
    <mergeCell ref="C16:E16"/>
    <mergeCell ref="C31:E31"/>
    <mergeCell ref="C15:E15"/>
    <mergeCell ref="C34:E34"/>
  </mergeCells>
  <pageMargins left="0.70866141732283472" right="0.70866141732283472" top="0.78740157480314965" bottom="0.78740157480314965" header="0.31496062992125984" footer="0.31496062992125984"/>
  <pageSetup paperSize="9" scale="55"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pageSetUpPr fitToPage="1"/>
  </sheetPr>
  <dimension ref="A1:I60"/>
  <sheetViews>
    <sheetView zoomScaleNormal="100" workbookViewId="0">
      <selection sqref="A1:D1"/>
    </sheetView>
  </sheetViews>
  <sheetFormatPr baseColWidth="10" defaultRowHeight="15" x14ac:dyDescent="0.25"/>
  <cols>
    <col min="1" max="1" width="11" style="64" customWidth="1"/>
    <col min="2" max="2" width="75.28515625" style="65" customWidth="1"/>
    <col min="3" max="4" width="19.85546875" style="67" customWidth="1"/>
    <col min="5" max="5" width="34.28515625" style="65" customWidth="1"/>
    <col min="6" max="6" width="11.42578125" style="65"/>
    <col min="8" max="16384" width="11.42578125" style="65"/>
  </cols>
  <sheetData>
    <row r="1" spans="1:8" s="21" customFormat="1" ht="60.75" customHeight="1" x14ac:dyDescent="0.25">
      <c r="A1" s="341" t="s">
        <v>168</v>
      </c>
      <c r="B1" s="342"/>
      <c r="C1" s="342"/>
      <c r="D1" s="342"/>
      <c r="E1" s="228" t="s">
        <v>169</v>
      </c>
    </row>
    <row r="2" spans="1:8" s="21" customFormat="1" ht="15" customHeight="1" x14ac:dyDescent="0.25">
      <c r="A2" s="68" t="s">
        <v>98</v>
      </c>
      <c r="B2" s="69" t="str">
        <f>'Berechnung (Teil-)Bevorschussun'!D3</f>
        <v>Hans Muster</v>
      </c>
      <c r="C2" s="208"/>
      <c r="D2" s="208"/>
      <c r="E2" s="219"/>
    </row>
    <row r="3" spans="1:8" s="60" customFormat="1" ht="19.5" customHeight="1" x14ac:dyDescent="0.25">
      <c r="A3" s="250"/>
      <c r="B3" s="251"/>
      <c r="C3" s="252" t="s">
        <v>98</v>
      </c>
      <c r="D3" s="253" t="s">
        <v>99</v>
      </c>
      <c r="E3" s="248"/>
      <c r="H3" s="61"/>
    </row>
    <row r="4" spans="1:8" s="60" customFormat="1" ht="15" customHeight="1" x14ac:dyDescent="0.25">
      <c r="A4" s="232" t="s">
        <v>71</v>
      </c>
      <c r="B4" s="220" t="s">
        <v>73</v>
      </c>
      <c r="C4" s="221">
        <f>'100.1 EK KlientIn'!H28+'100.2 EK KlientIn '!H28+'100.3 EK KlientIn'!H28</f>
        <v>0</v>
      </c>
      <c r="D4" s="10">
        <f>'101.1 EK PartnerIn'!H29+'101.2 EK PartnerIn'!H29</f>
        <v>0</v>
      </c>
      <c r="E4" s="248"/>
      <c r="H4" s="62"/>
    </row>
    <row r="5" spans="1:8" s="60" customFormat="1" ht="15" customHeight="1" x14ac:dyDescent="0.25">
      <c r="A5" s="232"/>
      <c r="B5" s="220" t="s">
        <v>72</v>
      </c>
      <c r="C5" s="221">
        <f>'100.1 EK KlientIn'!F28+'100.1 EK KlientIn'!G28+'100.2 EK KlientIn '!F28+'100.2 EK KlientIn '!G28+'100.3 EK KlientIn'!F28+'100.3 EK KlientIn'!G28</f>
        <v>0</v>
      </c>
      <c r="D5" s="10">
        <f>'101.1 EK PartnerIn'!F29+'101.1 EK PartnerIn'!G29+'101.2 EK PartnerIn'!F29+'101.2 EK PartnerIn'!G29</f>
        <v>0</v>
      </c>
      <c r="E5" s="248"/>
      <c r="H5" s="62"/>
    </row>
    <row r="6" spans="1:8" s="60" customFormat="1" ht="15" customHeight="1" x14ac:dyDescent="0.25">
      <c r="A6" s="232" t="s">
        <v>61</v>
      </c>
      <c r="B6" s="220" t="s">
        <v>20</v>
      </c>
      <c r="C6" s="222"/>
      <c r="D6" s="254"/>
      <c r="E6" s="248"/>
    </row>
    <row r="7" spans="1:8" s="60" customFormat="1" ht="15" customHeight="1" x14ac:dyDescent="0.25">
      <c r="A7" s="232" t="s">
        <v>62</v>
      </c>
      <c r="B7" s="220" t="s">
        <v>21</v>
      </c>
      <c r="C7" s="222"/>
      <c r="D7" s="254"/>
      <c r="E7" s="248"/>
    </row>
    <row r="8" spans="1:8" s="60" customFormat="1" ht="15" customHeight="1" x14ac:dyDescent="0.25">
      <c r="A8" s="232" t="s">
        <v>63</v>
      </c>
      <c r="B8" s="220" t="s">
        <v>22</v>
      </c>
      <c r="C8" s="222"/>
      <c r="D8" s="254"/>
      <c r="E8" s="248"/>
    </row>
    <row r="9" spans="1:8" s="60" customFormat="1" ht="15" customHeight="1" x14ac:dyDescent="0.25">
      <c r="A9" s="232">
        <v>145</v>
      </c>
      <c r="B9" s="220" t="s">
        <v>116</v>
      </c>
      <c r="C9" s="222"/>
      <c r="D9" s="254"/>
      <c r="E9" s="248"/>
    </row>
    <row r="10" spans="1:8" s="60" customFormat="1" ht="16.5" customHeight="1" x14ac:dyDescent="0.25">
      <c r="A10" s="232">
        <v>150</v>
      </c>
      <c r="B10" s="220" t="s">
        <v>117</v>
      </c>
      <c r="C10" s="222"/>
      <c r="D10" s="254"/>
      <c r="E10" s="248"/>
    </row>
    <row r="11" spans="1:8" s="60" customFormat="1" ht="16.5" customHeight="1" x14ac:dyDescent="0.25">
      <c r="A11" s="232">
        <v>160</v>
      </c>
      <c r="B11" s="220" t="s">
        <v>7</v>
      </c>
      <c r="C11" s="222"/>
      <c r="D11" s="254"/>
      <c r="E11" s="248"/>
    </row>
    <row r="12" spans="1:8" s="60" customFormat="1" ht="16.5" customHeight="1" x14ac:dyDescent="0.25">
      <c r="A12" s="232">
        <v>161</v>
      </c>
      <c r="B12" s="223" t="s">
        <v>157</v>
      </c>
      <c r="C12" s="222"/>
      <c r="D12" s="254"/>
      <c r="E12" s="248"/>
    </row>
    <row r="13" spans="1:8" s="60" customFormat="1" ht="16.5" customHeight="1" x14ac:dyDescent="0.25">
      <c r="A13" s="232">
        <v>161</v>
      </c>
      <c r="B13" s="223" t="s">
        <v>157</v>
      </c>
      <c r="C13" s="222"/>
      <c r="D13" s="254"/>
      <c r="E13" s="248"/>
    </row>
    <row r="14" spans="1:8" s="60" customFormat="1" ht="16.5" customHeight="1" x14ac:dyDescent="0.25">
      <c r="A14" s="232">
        <v>161</v>
      </c>
      <c r="B14" s="223" t="s">
        <v>157</v>
      </c>
      <c r="C14" s="222"/>
      <c r="D14" s="254"/>
      <c r="E14" s="248"/>
    </row>
    <row r="15" spans="1:8" s="60" customFormat="1" ht="16.5" customHeight="1" x14ac:dyDescent="0.25">
      <c r="A15" s="232">
        <v>161</v>
      </c>
      <c r="B15" s="223" t="s">
        <v>157</v>
      </c>
      <c r="C15" s="222"/>
      <c r="D15" s="254"/>
      <c r="E15" s="248"/>
    </row>
    <row r="16" spans="1:8" s="60" customFormat="1" ht="16.5" customHeight="1" x14ac:dyDescent="0.25">
      <c r="A16" s="232">
        <v>161</v>
      </c>
      <c r="B16" s="223" t="s">
        <v>157</v>
      </c>
      <c r="C16" s="222"/>
      <c r="D16" s="254"/>
      <c r="E16" s="248"/>
    </row>
    <row r="17" spans="1:5" s="60" customFormat="1" ht="16.5" customHeight="1" x14ac:dyDescent="0.25">
      <c r="A17" s="232">
        <v>161</v>
      </c>
      <c r="B17" s="223" t="s">
        <v>158</v>
      </c>
      <c r="C17" s="222"/>
      <c r="D17" s="254"/>
      <c r="E17" s="248"/>
    </row>
    <row r="18" spans="1:5" s="60" customFormat="1" ht="16.5" customHeight="1" x14ac:dyDescent="0.25">
      <c r="A18" s="232">
        <v>161</v>
      </c>
      <c r="B18" s="223" t="s">
        <v>158</v>
      </c>
      <c r="C18" s="222"/>
      <c r="D18" s="254"/>
      <c r="E18" s="248"/>
    </row>
    <row r="19" spans="1:5" s="60" customFormat="1" ht="16.5" customHeight="1" x14ac:dyDescent="0.25">
      <c r="A19" s="232">
        <v>161</v>
      </c>
      <c r="B19" s="223" t="s">
        <v>158</v>
      </c>
      <c r="C19" s="222"/>
      <c r="D19" s="254"/>
      <c r="E19" s="248"/>
    </row>
    <row r="20" spans="1:5" s="60" customFormat="1" ht="16.5" customHeight="1" x14ac:dyDescent="0.25">
      <c r="A20" s="232">
        <v>161</v>
      </c>
      <c r="B20" s="223" t="s">
        <v>158</v>
      </c>
      <c r="C20" s="222"/>
      <c r="D20" s="254"/>
      <c r="E20" s="248"/>
    </row>
    <row r="21" spans="1:5" s="60" customFormat="1" ht="16.5" customHeight="1" x14ac:dyDescent="0.25">
      <c r="A21" s="232">
        <v>161</v>
      </c>
      <c r="B21" s="223" t="s">
        <v>158</v>
      </c>
      <c r="C21" s="222"/>
      <c r="D21" s="254"/>
      <c r="E21" s="248"/>
    </row>
    <row r="22" spans="1:5" s="60" customFormat="1" ht="16.5" customHeight="1" x14ac:dyDescent="0.25">
      <c r="A22" s="232">
        <v>166</v>
      </c>
      <c r="B22" s="220" t="s">
        <v>128</v>
      </c>
      <c r="C22" s="222"/>
      <c r="D22" s="254"/>
      <c r="E22" s="248"/>
    </row>
    <row r="23" spans="1:5" s="60" customFormat="1" ht="16.5" customHeight="1" x14ac:dyDescent="0.25">
      <c r="A23" s="232">
        <v>190</v>
      </c>
      <c r="B23" s="220" t="s">
        <v>8</v>
      </c>
      <c r="C23" s="221">
        <f>'190 Liegenschaft KlientIn'!C17</f>
        <v>0</v>
      </c>
      <c r="D23" s="255">
        <f>'190 Liegenschaft PartnerIn'!C17</f>
        <v>0</v>
      </c>
      <c r="E23" s="248"/>
    </row>
    <row r="24" spans="1:5" s="60" customFormat="1" ht="16.5" customHeight="1" x14ac:dyDescent="0.25">
      <c r="A24" s="232"/>
      <c r="B24" s="220" t="s">
        <v>138</v>
      </c>
      <c r="C24" s="222"/>
      <c r="D24" s="254"/>
      <c r="E24" s="248"/>
    </row>
    <row r="25" spans="1:5" s="60" customFormat="1" ht="16.5" customHeight="1" x14ac:dyDescent="0.25">
      <c r="A25" s="232"/>
      <c r="B25" s="223"/>
      <c r="C25" s="222"/>
      <c r="D25" s="254"/>
      <c r="E25" s="248"/>
    </row>
    <row r="26" spans="1:5" s="60" customFormat="1" ht="16.5" customHeight="1" x14ac:dyDescent="0.25">
      <c r="A26" s="232"/>
      <c r="B26" s="223"/>
      <c r="C26" s="222"/>
      <c r="D26" s="254"/>
      <c r="E26" s="248"/>
    </row>
    <row r="27" spans="1:5" s="60" customFormat="1" ht="16.5" customHeight="1" x14ac:dyDescent="0.25">
      <c r="A27" s="232"/>
      <c r="B27" s="223"/>
      <c r="C27" s="222"/>
      <c r="D27" s="254"/>
      <c r="E27" s="248"/>
    </row>
    <row r="28" spans="1:5" s="21" customFormat="1" ht="16.5" customHeight="1" x14ac:dyDescent="0.25">
      <c r="A28" s="25">
        <v>199</v>
      </c>
      <c r="B28" s="63" t="s">
        <v>9</v>
      </c>
      <c r="C28" s="3">
        <f>SUM(C4:C27)</f>
        <v>0</v>
      </c>
      <c r="D28" s="256">
        <f>SUM(D4:D27)</f>
        <v>0</v>
      </c>
      <c r="E28" s="248"/>
    </row>
    <row r="29" spans="1:5" s="21" customFormat="1" ht="16.5" customHeight="1" x14ac:dyDescent="0.25">
      <c r="A29" s="25"/>
      <c r="B29" s="63"/>
      <c r="C29" s="292"/>
      <c r="D29" s="293"/>
      <c r="E29" s="248"/>
    </row>
    <row r="30" spans="1:5" s="60" customFormat="1" ht="16.5" customHeight="1" x14ac:dyDescent="0.25">
      <c r="A30" s="257" t="s">
        <v>54</v>
      </c>
      <c r="B30" s="220" t="s">
        <v>16</v>
      </c>
      <c r="C30" s="222"/>
      <c r="D30" s="254"/>
      <c r="E30" s="248"/>
    </row>
    <row r="31" spans="1:5" s="60" customFormat="1" ht="16.5" customHeight="1" x14ac:dyDescent="0.25">
      <c r="A31" s="257" t="s">
        <v>55</v>
      </c>
      <c r="B31" s="30" t="s">
        <v>23</v>
      </c>
      <c r="C31" s="222"/>
      <c r="D31" s="43"/>
      <c r="E31" s="248"/>
    </row>
    <row r="32" spans="1:5" s="60" customFormat="1" ht="16.5" customHeight="1" x14ac:dyDescent="0.25">
      <c r="A32" s="257" t="s">
        <v>56</v>
      </c>
      <c r="B32" s="30" t="s">
        <v>17</v>
      </c>
      <c r="C32" s="222"/>
      <c r="D32" s="43"/>
      <c r="E32" s="248"/>
    </row>
    <row r="33" spans="1:8" s="60" customFormat="1" ht="16.5" customHeight="1" x14ac:dyDescent="0.25">
      <c r="A33" s="257" t="s">
        <v>58</v>
      </c>
      <c r="B33" s="30" t="s">
        <v>57</v>
      </c>
      <c r="C33" s="222"/>
      <c r="D33" s="43"/>
      <c r="E33" s="248"/>
    </row>
    <row r="34" spans="1:8" s="60" customFormat="1" ht="16.5" customHeight="1" x14ac:dyDescent="0.25">
      <c r="A34" s="257" t="s">
        <v>59</v>
      </c>
      <c r="B34" s="30" t="s">
        <v>18</v>
      </c>
      <c r="C34" s="222"/>
      <c r="D34" s="43"/>
      <c r="E34" s="248"/>
    </row>
    <row r="35" spans="1:8" s="60" customFormat="1" ht="16.5" customHeight="1" x14ac:dyDescent="0.25">
      <c r="A35" s="257" t="s">
        <v>60</v>
      </c>
      <c r="B35" s="224" t="s">
        <v>10</v>
      </c>
      <c r="C35" s="222"/>
      <c r="D35" s="43"/>
      <c r="E35" s="248"/>
    </row>
    <row r="36" spans="1:8" s="60" customFormat="1" ht="16.5" customHeight="1" x14ac:dyDescent="0.25">
      <c r="A36" s="257" t="s">
        <v>127</v>
      </c>
      <c r="B36" s="224" t="s">
        <v>19</v>
      </c>
      <c r="C36" s="222"/>
      <c r="D36" s="43"/>
      <c r="E36" s="248"/>
    </row>
    <row r="37" spans="1:8" s="60" customFormat="1" ht="16.5" customHeight="1" x14ac:dyDescent="0.25">
      <c r="A37" s="257">
        <v>252</v>
      </c>
      <c r="B37" s="30" t="s">
        <v>11</v>
      </c>
      <c r="C37" s="222"/>
      <c r="D37" s="43"/>
      <c r="E37" s="248"/>
    </row>
    <row r="38" spans="1:8" s="60" customFormat="1" ht="16.5" customHeight="1" x14ac:dyDescent="0.25">
      <c r="A38" s="257">
        <v>254</v>
      </c>
      <c r="B38" s="30" t="s">
        <v>188</v>
      </c>
      <c r="C38" s="222"/>
      <c r="D38" s="43"/>
      <c r="E38" s="248"/>
    </row>
    <row r="39" spans="1:8" s="60" customFormat="1" ht="16.5" customHeight="1" x14ac:dyDescent="0.25">
      <c r="A39" s="257">
        <v>255</v>
      </c>
      <c r="B39" s="30" t="s">
        <v>189</v>
      </c>
      <c r="C39" s="222"/>
      <c r="D39" s="43"/>
      <c r="E39" s="248"/>
      <c r="H39" s="291"/>
    </row>
    <row r="40" spans="1:8" s="60" customFormat="1" ht="16.5" customHeight="1" x14ac:dyDescent="0.25">
      <c r="A40" s="257" t="s">
        <v>64</v>
      </c>
      <c r="B40" s="30" t="s">
        <v>15</v>
      </c>
      <c r="C40" s="222"/>
      <c r="D40" s="43"/>
      <c r="E40" s="248"/>
    </row>
    <row r="41" spans="1:8" s="60" customFormat="1" ht="16.5" customHeight="1" x14ac:dyDescent="0.25">
      <c r="A41" s="257">
        <v>270</v>
      </c>
      <c r="B41" s="220" t="s">
        <v>124</v>
      </c>
      <c r="C41" s="221">
        <f>'270.1 VP KlientIn'!C37</f>
        <v>0</v>
      </c>
      <c r="D41" s="255">
        <f>'270.2 VP PartnerIn'!C37</f>
        <v>0</v>
      </c>
      <c r="E41" s="248"/>
    </row>
    <row r="42" spans="1:8" s="60" customFormat="1" ht="16.5" customHeight="1" x14ac:dyDescent="0.25">
      <c r="A42" s="257" t="s">
        <v>125</v>
      </c>
      <c r="B42" s="220" t="s">
        <v>126</v>
      </c>
      <c r="C42" s="222"/>
      <c r="D42" s="254"/>
      <c r="E42" s="248"/>
    </row>
    <row r="43" spans="1:8" s="60" customFormat="1" ht="16.5" customHeight="1" x14ac:dyDescent="0.25">
      <c r="A43" s="257">
        <v>286</v>
      </c>
      <c r="B43" s="220" t="s">
        <v>28</v>
      </c>
      <c r="C43" s="222"/>
      <c r="D43" s="254"/>
      <c r="E43" s="248"/>
    </row>
    <row r="44" spans="1:8" s="60" customFormat="1" ht="16.5" customHeight="1" x14ac:dyDescent="0.25">
      <c r="A44" s="257"/>
      <c r="B44" s="220" t="s">
        <v>140</v>
      </c>
      <c r="C44" s="222"/>
      <c r="D44" s="254"/>
      <c r="E44" s="248"/>
    </row>
    <row r="45" spans="1:8" s="60" customFormat="1" ht="16.5" customHeight="1" x14ac:dyDescent="0.25">
      <c r="A45" s="257"/>
      <c r="B45" s="223"/>
      <c r="C45" s="222"/>
      <c r="D45" s="254"/>
      <c r="E45" s="248"/>
    </row>
    <row r="46" spans="1:8" s="60" customFormat="1" ht="16.5" customHeight="1" x14ac:dyDescent="0.25">
      <c r="A46" s="257"/>
      <c r="B46" s="223"/>
      <c r="C46" s="222"/>
      <c r="D46" s="254"/>
      <c r="E46" s="248"/>
    </row>
    <row r="47" spans="1:8" s="60" customFormat="1" ht="16.5" customHeight="1" x14ac:dyDescent="0.25">
      <c r="A47" s="257"/>
      <c r="B47" s="223"/>
      <c r="C47" s="222"/>
      <c r="D47" s="254"/>
      <c r="E47" s="248"/>
    </row>
    <row r="48" spans="1:8" s="21" customFormat="1" ht="16.5" customHeight="1" x14ac:dyDescent="0.25">
      <c r="A48" s="25">
        <v>299</v>
      </c>
      <c r="B48" s="63" t="s">
        <v>12</v>
      </c>
      <c r="C48" s="3">
        <f>SUM(C30:C47)</f>
        <v>0</v>
      </c>
      <c r="D48" s="256">
        <f>SUM(D30:D47)</f>
        <v>0</v>
      </c>
      <c r="E48" s="248"/>
    </row>
    <row r="49" spans="1:9" ht="16.5" customHeight="1" thickBot="1" x14ac:dyDescent="0.3">
      <c r="A49" s="232"/>
      <c r="B49" s="220"/>
      <c r="C49" s="225"/>
      <c r="D49" s="258"/>
      <c r="E49" s="248"/>
    </row>
    <row r="50" spans="1:9" s="21" customFormat="1" ht="16.5" customHeight="1" thickBot="1" x14ac:dyDescent="0.3">
      <c r="A50" s="259">
        <v>310</v>
      </c>
      <c r="B50" s="226" t="s">
        <v>13</v>
      </c>
      <c r="C50" s="227">
        <f>SUM(C28)-C48</f>
        <v>0</v>
      </c>
      <c r="D50" s="260">
        <f>SUM(D28)-D48</f>
        <v>0</v>
      </c>
      <c r="E50" s="248"/>
    </row>
    <row r="51" spans="1:9" ht="16.5" customHeight="1" thickBot="1" x14ac:dyDescent="0.3">
      <c r="A51" s="232"/>
      <c r="B51" s="220"/>
      <c r="C51" s="225"/>
      <c r="D51" s="258"/>
      <c r="E51" s="248"/>
      <c r="I51" s="22"/>
    </row>
    <row r="52" spans="1:9" s="66" customFormat="1" ht="16.5" customHeight="1" x14ac:dyDescent="0.25">
      <c r="A52" s="261">
        <v>470</v>
      </c>
      <c r="B52" s="262" t="s">
        <v>14</v>
      </c>
      <c r="C52" s="263">
        <f>'400.1 Vermögen KlientIn'!C50</f>
        <v>0</v>
      </c>
      <c r="D52" s="264">
        <f>'400.2 Vermögen PartnerIn'!C50</f>
        <v>0</v>
      </c>
      <c r="E52" s="249"/>
    </row>
    <row r="53" spans="1:9" x14ac:dyDescent="0.25">
      <c r="A53" s="130"/>
      <c r="B53" s="42"/>
      <c r="C53" s="98"/>
      <c r="D53" s="98"/>
      <c r="E53" s="237"/>
    </row>
    <row r="54" spans="1:9" x14ac:dyDescent="0.25">
      <c r="A54" s="130"/>
      <c r="B54" s="42"/>
      <c r="C54" s="98"/>
      <c r="D54" s="98"/>
      <c r="E54" s="42"/>
    </row>
    <row r="55" spans="1:9" x14ac:dyDescent="0.25">
      <c r="A55" s="294" t="s">
        <v>185</v>
      </c>
      <c r="B55" s="324"/>
      <c r="C55" s="324"/>
      <c r="D55" s="324"/>
      <c r="E55" s="325"/>
      <c r="F55" s="103"/>
      <c r="G55" s="104"/>
      <c r="H55" s="104"/>
      <c r="I55" s="104"/>
    </row>
    <row r="56" spans="1:9" x14ac:dyDescent="0.25">
      <c r="A56" s="343"/>
      <c r="B56" s="326"/>
      <c r="C56" s="326"/>
      <c r="D56" s="326"/>
      <c r="E56" s="327"/>
      <c r="F56" s="103"/>
      <c r="G56" s="104"/>
      <c r="H56" s="104"/>
      <c r="I56" s="104"/>
    </row>
    <row r="57" spans="1:9" x14ac:dyDescent="0.25">
      <c r="A57" s="343"/>
      <c r="B57" s="326"/>
      <c r="C57" s="326"/>
      <c r="D57" s="326"/>
      <c r="E57" s="327"/>
      <c r="F57" s="103"/>
      <c r="G57" s="104"/>
      <c r="H57" s="104"/>
      <c r="I57" s="104"/>
    </row>
    <row r="58" spans="1:9" x14ac:dyDescent="0.25">
      <c r="A58" s="343"/>
      <c r="B58" s="326"/>
      <c r="C58" s="326"/>
      <c r="D58" s="326"/>
      <c r="E58" s="327"/>
      <c r="F58" s="103"/>
      <c r="G58" s="104"/>
      <c r="H58" s="104"/>
      <c r="I58" s="104"/>
    </row>
    <row r="59" spans="1:9" x14ac:dyDescent="0.25">
      <c r="A59" s="343"/>
      <c r="B59" s="326"/>
      <c r="C59" s="326"/>
      <c r="D59" s="326"/>
      <c r="E59" s="327"/>
      <c r="F59" s="103"/>
      <c r="G59" s="104"/>
      <c r="H59" s="104"/>
      <c r="I59" s="104"/>
    </row>
    <row r="60" spans="1:9" x14ac:dyDescent="0.25">
      <c r="A60" s="344"/>
      <c r="B60" s="328"/>
      <c r="C60" s="328"/>
      <c r="D60" s="328"/>
      <c r="E60" s="329"/>
      <c r="F60" s="103"/>
      <c r="G60" s="104"/>
      <c r="H60" s="104"/>
      <c r="I60" s="104"/>
    </row>
  </sheetData>
  <sheetProtection algorithmName="SHA-512" hashValue="BN0cPmLGdQSkp5IUE9lKQoUj1/hSrEITeg5k6rh7gXsNG5zzqUpzJR6ScIB246Cz4NyH33FMyInWh0JAIWVtrw==" saltValue="JXSKYSvG4g9o3ffJ7gFNSg==" spinCount="100000" sheet="1" objects="1" scenarios="1"/>
  <mergeCells count="2">
    <mergeCell ref="A1:D1"/>
    <mergeCell ref="A55:E60"/>
  </mergeCells>
  <pageMargins left="0.23622047244094491" right="0.23622047244094491" top="0.35433070866141736" bottom="0.35433070866141736" header="0.31496062992125984" footer="0.31496062992125984"/>
  <pageSetup paperSize="9" scale="62"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J54"/>
  <sheetViews>
    <sheetView zoomScaleNormal="100" workbookViewId="0">
      <selection sqref="A1:H1"/>
    </sheetView>
  </sheetViews>
  <sheetFormatPr baseColWidth="10" defaultRowHeight="14.25" x14ac:dyDescent="0.25"/>
  <cols>
    <col min="1" max="1" width="34.5703125" style="22" customWidth="1"/>
    <col min="2" max="2" width="14.5703125" style="48" customWidth="1"/>
    <col min="3" max="3" width="17.28515625" style="48" customWidth="1"/>
    <col min="4" max="5" width="14" style="48" customWidth="1"/>
    <col min="6" max="6" width="15.85546875" style="48" customWidth="1"/>
    <col min="7" max="7" width="15.140625" style="48" customWidth="1"/>
    <col min="8" max="8" width="20.5703125" style="48" customWidth="1"/>
    <col min="9" max="9" width="34.28515625" style="65" customWidth="1"/>
    <col min="10" max="10" width="14.85546875" style="22" bestFit="1" customWidth="1"/>
    <col min="11" max="16384" width="11.42578125" style="22"/>
  </cols>
  <sheetData>
    <row r="1" spans="1:9" ht="27.75" customHeight="1" x14ac:dyDescent="0.25">
      <c r="A1" s="354" t="s">
        <v>167</v>
      </c>
      <c r="B1" s="355"/>
      <c r="C1" s="355"/>
      <c r="D1" s="355"/>
      <c r="E1" s="355"/>
      <c r="F1" s="355"/>
      <c r="G1" s="355"/>
      <c r="H1" s="356"/>
      <c r="I1" s="133" t="s">
        <v>169</v>
      </c>
    </row>
    <row r="2" spans="1:9" ht="15.75" customHeight="1" x14ac:dyDescent="0.25">
      <c r="A2" s="265" t="s">
        <v>166</v>
      </c>
      <c r="B2" s="357" t="str">
        <f>'Berechnung (Teil-)Bevorschussun'!D3</f>
        <v>Hans Muster</v>
      </c>
      <c r="C2" s="357"/>
      <c r="D2" s="357"/>
      <c r="E2" s="357"/>
      <c r="F2" s="357"/>
      <c r="G2" s="357"/>
      <c r="H2" s="358"/>
      <c r="I2" s="108"/>
    </row>
    <row r="3" spans="1:9" ht="15.75" customHeight="1" x14ac:dyDescent="0.25">
      <c r="A3" s="190" t="s">
        <v>29</v>
      </c>
      <c r="B3" s="380" t="s">
        <v>66</v>
      </c>
      <c r="C3" s="381"/>
      <c r="D3" s="381"/>
      <c r="E3" s="381"/>
      <c r="F3" s="381"/>
      <c r="G3" s="381"/>
      <c r="H3" s="382"/>
      <c r="I3" s="248"/>
    </row>
    <row r="4" spans="1:9" x14ac:dyDescent="0.25">
      <c r="A4" s="383"/>
      <c r="B4" s="384"/>
      <c r="C4" s="384"/>
      <c r="D4" s="384"/>
      <c r="E4" s="384"/>
      <c r="F4" s="384"/>
      <c r="G4" s="384"/>
      <c r="H4" s="385"/>
      <c r="I4" s="108"/>
    </row>
    <row r="5" spans="1:9" ht="15" customHeight="1" x14ac:dyDescent="0.25">
      <c r="A5" s="359" t="s">
        <v>30</v>
      </c>
      <c r="B5" s="45"/>
      <c r="C5" s="362" t="s">
        <v>143</v>
      </c>
      <c r="D5" s="368" t="s">
        <v>31</v>
      </c>
      <c r="E5" s="369"/>
      <c r="F5" s="369"/>
      <c r="G5" s="370"/>
      <c r="H5" s="362" t="s">
        <v>151</v>
      </c>
      <c r="I5" s="108"/>
    </row>
    <row r="6" spans="1:9" x14ac:dyDescent="0.25">
      <c r="A6" s="360"/>
      <c r="B6" s="46"/>
      <c r="C6" s="363"/>
      <c r="D6" s="365" t="s">
        <v>32</v>
      </c>
      <c r="E6" s="366"/>
      <c r="F6" s="367" t="s">
        <v>33</v>
      </c>
      <c r="G6" s="366"/>
      <c r="H6" s="363"/>
      <c r="I6" s="108"/>
    </row>
    <row r="7" spans="1:9" x14ac:dyDescent="0.25">
      <c r="A7" s="361"/>
      <c r="B7" s="47"/>
      <c r="C7" s="364"/>
      <c r="D7" s="151" t="s">
        <v>34</v>
      </c>
      <c r="E7" s="152" t="s">
        <v>100</v>
      </c>
      <c r="F7" s="153" t="s">
        <v>35</v>
      </c>
      <c r="G7" s="154" t="s">
        <v>36</v>
      </c>
      <c r="H7" s="364"/>
      <c r="I7" s="108"/>
    </row>
    <row r="8" spans="1:9" ht="15.75" customHeight="1" x14ac:dyDescent="0.25">
      <c r="A8" s="155" t="s">
        <v>37</v>
      </c>
      <c r="B8" s="156"/>
      <c r="C8" s="157">
        <v>0</v>
      </c>
      <c r="D8" s="158"/>
      <c r="E8" s="157"/>
      <c r="F8" s="158"/>
      <c r="G8" s="157"/>
      <c r="H8" s="159" t="str">
        <f>IF(C8&gt;0,C8+D8+E8-F8-G8,"")</f>
        <v/>
      </c>
      <c r="I8" s="108"/>
    </row>
    <row r="9" spans="1:9" x14ac:dyDescent="0.25">
      <c r="A9" s="160" t="s">
        <v>38</v>
      </c>
      <c r="B9" s="161"/>
      <c r="C9" s="162">
        <v>0</v>
      </c>
      <c r="D9" s="163"/>
      <c r="E9" s="162"/>
      <c r="F9" s="163"/>
      <c r="G9" s="162"/>
      <c r="H9" s="164" t="str">
        <f t="shared" ref="H9:H19" si="0">IF(C9&gt;0,C9+D9+E9-F9-G9,"")</f>
        <v/>
      </c>
      <c r="I9" s="108"/>
    </row>
    <row r="10" spans="1:9" x14ac:dyDescent="0.25">
      <c r="A10" s="160" t="s">
        <v>39</v>
      </c>
      <c r="B10" s="161"/>
      <c r="C10" s="162">
        <v>0</v>
      </c>
      <c r="D10" s="163"/>
      <c r="E10" s="162"/>
      <c r="F10" s="163"/>
      <c r="G10" s="162"/>
      <c r="H10" s="164" t="str">
        <f t="shared" si="0"/>
        <v/>
      </c>
      <c r="I10" s="108"/>
    </row>
    <row r="11" spans="1:9" x14ac:dyDescent="0.25">
      <c r="A11" s="160" t="s">
        <v>40</v>
      </c>
      <c r="B11" s="161"/>
      <c r="C11" s="162">
        <v>0</v>
      </c>
      <c r="D11" s="163"/>
      <c r="E11" s="162"/>
      <c r="F11" s="163"/>
      <c r="G11" s="162"/>
      <c r="H11" s="164" t="str">
        <f t="shared" si="0"/>
        <v/>
      </c>
      <c r="I11" s="108"/>
    </row>
    <row r="12" spans="1:9" x14ac:dyDescent="0.25">
      <c r="A12" s="160" t="s">
        <v>41</v>
      </c>
      <c r="B12" s="161"/>
      <c r="C12" s="162">
        <v>0</v>
      </c>
      <c r="D12" s="163"/>
      <c r="E12" s="162"/>
      <c r="F12" s="163"/>
      <c r="G12" s="162"/>
      <c r="H12" s="164" t="str">
        <f t="shared" si="0"/>
        <v/>
      </c>
      <c r="I12" s="108"/>
    </row>
    <row r="13" spans="1:9" x14ac:dyDescent="0.25">
      <c r="A13" s="160" t="s">
        <v>42</v>
      </c>
      <c r="B13" s="161"/>
      <c r="C13" s="162">
        <v>0</v>
      </c>
      <c r="D13" s="163"/>
      <c r="E13" s="162"/>
      <c r="F13" s="163"/>
      <c r="G13" s="162"/>
      <c r="H13" s="164" t="str">
        <f t="shared" si="0"/>
        <v/>
      </c>
      <c r="I13" s="108"/>
    </row>
    <row r="14" spans="1:9" x14ac:dyDescent="0.25">
      <c r="A14" s="160" t="s">
        <v>43</v>
      </c>
      <c r="B14" s="161"/>
      <c r="C14" s="162">
        <v>0</v>
      </c>
      <c r="D14" s="163"/>
      <c r="E14" s="162"/>
      <c r="F14" s="163"/>
      <c r="G14" s="162"/>
      <c r="H14" s="164" t="str">
        <f t="shared" si="0"/>
        <v/>
      </c>
      <c r="I14" s="108"/>
    </row>
    <row r="15" spans="1:9" x14ac:dyDescent="0.25">
      <c r="A15" s="160" t="s">
        <v>44</v>
      </c>
      <c r="B15" s="161"/>
      <c r="C15" s="162">
        <v>0</v>
      </c>
      <c r="D15" s="163"/>
      <c r="E15" s="162"/>
      <c r="F15" s="163"/>
      <c r="G15" s="162"/>
      <c r="H15" s="164" t="str">
        <f t="shared" si="0"/>
        <v/>
      </c>
      <c r="I15" s="108"/>
    </row>
    <row r="16" spans="1:9" x14ac:dyDescent="0.25">
      <c r="A16" s="160" t="s">
        <v>45</v>
      </c>
      <c r="B16" s="161"/>
      <c r="C16" s="162">
        <v>0</v>
      </c>
      <c r="D16" s="163"/>
      <c r="E16" s="162"/>
      <c r="F16" s="163"/>
      <c r="G16" s="162"/>
      <c r="H16" s="164" t="str">
        <f t="shared" si="0"/>
        <v/>
      </c>
      <c r="I16" s="108"/>
    </row>
    <row r="17" spans="1:10" x14ac:dyDescent="0.25">
      <c r="A17" s="160" t="s">
        <v>46</v>
      </c>
      <c r="B17" s="161"/>
      <c r="C17" s="162">
        <v>0</v>
      </c>
      <c r="D17" s="163"/>
      <c r="E17" s="162"/>
      <c r="F17" s="163"/>
      <c r="G17" s="162"/>
      <c r="H17" s="164" t="str">
        <f t="shared" si="0"/>
        <v/>
      </c>
      <c r="I17" s="108"/>
    </row>
    <row r="18" spans="1:10" x14ac:dyDescent="0.25">
      <c r="A18" s="160" t="s">
        <v>47</v>
      </c>
      <c r="B18" s="161"/>
      <c r="C18" s="162">
        <v>0</v>
      </c>
      <c r="D18" s="163"/>
      <c r="E18" s="162"/>
      <c r="F18" s="163"/>
      <c r="G18" s="162"/>
      <c r="H18" s="164" t="str">
        <f t="shared" si="0"/>
        <v/>
      </c>
      <c r="I18" s="108"/>
    </row>
    <row r="19" spans="1:10" x14ac:dyDescent="0.25">
      <c r="A19" s="165" t="s">
        <v>48</v>
      </c>
      <c r="B19" s="166"/>
      <c r="C19" s="167">
        <v>0</v>
      </c>
      <c r="D19" s="168"/>
      <c r="E19" s="167"/>
      <c r="F19" s="168"/>
      <c r="G19" s="167"/>
      <c r="H19" s="169" t="str">
        <f t="shared" si="0"/>
        <v/>
      </c>
      <c r="I19" s="108"/>
    </row>
    <row r="20" spans="1:10" x14ac:dyDescent="0.25">
      <c r="A20" s="170" t="s">
        <v>49</v>
      </c>
      <c r="B20" s="171"/>
      <c r="C20" s="172">
        <f t="shared" ref="C20:E20" si="1">SUM(C8:C19)</f>
        <v>0</v>
      </c>
      <c r="D20" s="173">
        <f t="shared" si="1"/>
        <v>0</v>
      </c>
      <c r="E20" s="174">
        <f t="shared" si="1"/>
        <v>0</v>
      </c>
      <c r="F20" s="175">
        <f>SUM(F8:F19)</f>
        <v>0</v>
      </c>
      <c r="G20" s="176">
        <f>SUM(G8:G19)</f>
        <v>0</v>
      </c>
      <c r="H20" s="172">
        <f>SUM(H8:H19)</f>
        <v>0</v>
      </c>
      <c r="I20" s="108"/>
    </row>
    <row r="21" spans="1:10" x14ac:dyDescent="0.25">
      <c r="A21" s="160" t="s">
        <v>50</v>
      </c>
      <c r="B21" s="177"/>
      <c r="C21" s="371"/>
      <c r="D21" s="372"/>
      <c r="E21" s="372"/>
      <c r="F21" s="178" t="str">
        <f>IF(F20=0,"0",AVERAGE(F8:F19))</f>
        <v>0</v>
      </c>
      <c r="G21" s="179" t="str">
        <f>IF(G20=0,"0",AVERAGE(G8:G19))</f>
        <v>0</v>
      </c>
      <c r="H21" s="180" t="str">
        <f>IF(H20=0,"",AVERAGE(H8:H19))</f>
        <v/>
      </c>
      <c r="I21" s="108"/>
    </row>
    <row r="22" spans="1:10" ht="15" customHeight="1" x14ac:dyDescent="0.25">
      <c r="A22" s="160" t="s">
        <v>51</v>
      </c>
      <c r="B22" s="181"/>
      <c r="C22" s="373"/>
      <c r="D22" s="374"/>
      <c r="E22" s="374"/>
      <c r="F22" s="312"/>
      <c r="G22" s="377"/>
      <c r="H22" s="180" t="str">
        <f>IF(B22="ja",H21/12,"")</f>
        <v/>
      </c>
      <c r="I22" s="108"/>
    </row>
    <row r="23" spans="1:10" ht="15" customHeight="1" x14ac:dyDescent="0.25">
      <c r="A23" s="160" t="s">
        <v>150</v>
      </c>
      <c r="B23" s="182"/>
      <c r="C23" s="373"/>
      <c r="D23" s="374"/>
      <c r="E23" s="374"/>
      <c r="F23" s="374"/>
      <c r="G23" s="377"/>
      <c r="H23" s="183">
        <v>0</v>
      </c>
      <c r="I23" s="108"/>
    </row>
    <row r="24" spans="1:10" ht="15" customHeight="1" x14ac:dyDescent="0.25">
      <c r="A24" s="184" t="s">
        <v>52</v>
      </c>
      <c r="B24" s="185"/>
      <c r="C24" s="373"/>
      <c r="D24" s="374"/>
      <c r="E24" s="374"/>
      <c r="F24" s="374"/>
      <c r="G24" s="377"/>
      <c r="H24" s="183">
        <v>0</v>
      </c>
      <c r="I24" s="108"/>
    </row>
    <row r="25" spans="1:10" ht="15" customHeight="1" x14ac:dyDescent="0.25">
      <c r="A25" s="288" t="s">
        <v>3</v>
      </c>
      <c r="B25" s="186"/>
      <c r="C25" s="373"/>
      <c r="D25" s="374"/>
      <c r="E25" s="374"/>
      <c r="F25" s="312"/>
      <c r="G25" s="377"/>
      <c r="H25" s="183">
        <v>0</v>
      </c>
      <c r="I25" s="108"/>
    </row>
    <row r="26" spans="1:10" ht="28.5" customHeight="1" x14ac:dyDescent="0.25">
      <c r="A26" s="187" t="s">
        <v>145</v>
      </c>
      <c r="B26" s="188"/>
      <c r="C26" s="373"/>
      <c r="D26" s="374"/>
      <c r="E26" s="374"/>
      <c r="F26" s="289">
        <v>12</v>
      </c>
      <c r="G26" s="290">
        <v>12</v>
      </c>
      <c r="H26" s="189">
        <v>12</v>
      </c>
      <c r="I26" s="108"/>
    </row>
    <row r="27" spans="1:10" ht="15" thickBot="1" x14ac:dyDescent="0.3">
      <c r="A27" s="190" t="s">
        <v>144</v>
      </c>
      <c r="B27" s="191"/>
      <c r="C27" s="373"/>
      <c r="D27" s="374"/>
      <c r="E27" s="374"/>
      <c r="F27" s="378"/>
      <c r="G27" s="379"/>
      <c r="H27" s="192">
        <f>SUM(H21:H22)+(H23/H26)</f>
        <v>0</v>
      </c>
      <c r="I27" s="108"/>
    </row>
    <row r="28" spans="1:10" ht="19.5" customHeight="1" thickBot="1" x14ac:dyDescent="0.3">
      <c r="A28" s="193" t="s">
        <v>149</v>
      </c>
      <c r="B28" s="194"/>
      <c r="C28" s="375"/>
      <c r="D28" s="376"/>
      <c r="E28" s="376"/>
      <c r="F28" s="195">
        <f>F21*F26</f>
        <v>0</v>
      </c>
      <c r="G28" s="195">
        <f>G21*G26</f>
        <v>0</v>
      </c>
      <c r="H28" s="195">
        <f>(H27*H26)+SUM(H24:H25)</f>
        <v>0</v>
      </c>
      <c r="I28" s="107"/>
    </row>
    <row r="29" spans="1:10" x14ac:dyDescent="0.25">
      <c r="A29" s="44"/>
      <c r="B29" s="197"/>
      <c r="C29" s="197"/>
      <c r="D29" s="197"/>
      <c r="E29" s="197"/>
      <c r="F29" s="197"/>
      <c r="G29" s="197"/>
      <c r="H29" s="198"/>
      <c r="I29" s="112"/>
      <c r="J29" s="78"/>
    </row>
    <row r="30" spans="1:10" x14ac:dyDescent="0.25">
      <c r="A30" s="345" t="s">
        <v>169</v>
      </c>
      <c r="B30" s="346"/>
      <c r="C30" s="346"/>
      <c r="D30" s="346"/>
      <c r="E30" s="346"/>
      <c r="F30" s="346"/>
      <c r="G30" s="346"/>
      <c r="H30" s="346"/>
      <c r="I30" s="347"/>
      <c r="J30" s="78"/>
    </row>
    <row r="31" spans="1:10" x14ac:dyDescent="0.25">
      <c r="A31" s="348"/>
      <c r="B31" s="349"/>
      <c r="C31" s="349"/>
      <c r="D31" s="349"/>
      <c r="E31" s="349"/>
      <c r="F31" s="349"/>
      <c r="G31" s="349"/>
      <c r="H31" s="349"/>
      <c r="I31" s="350"/>
      <c r="J31" s="78"/>
    </row>
    <row r="32" spans="1:10" x14ac:dyDescent="0.25">
      <c r="A32" s="348"/>
      <c r="B32" s="349"/>
      <c r="C32" s="349"/>
      <c r="D32" s="349"/>
      <c r="E32" s="349"/>
      <c r="F32" s="349"/>
      <c r="G32" s="349"/>
      <c r="H32" s="349"/>
      <c r="I32" s="350"/>
      <c r="J32" s="78"/>
    </row>
    <row r="33" spans="1:10" x14ac:dyDescent="0.25">
      <c r="A33" s="348"/>
      <c r="B33" s="349"/>
      <c r="C33" s="349"/>
      <c r="D33" s="349"/>
      <c r="E33" s="349"/>
      <c r="F33" s="349"/>
      <c r="G33" s="349"/>
      <c r="H33" s="349"/>
      <c r="I33" s="350"/>
      <c r="J33" s="78"/>
    </row>
    <row r="34" spans="1:10" x14ac:dyDescent="0.25">
      <c r="A34" s="348"/>
      <c r="B34" s="349"/>
      <c r="C34" s="349"/>
      <c r="D34" s="349"/>
      <c r="E34" s="349"/>
      <c r="F34" s="349"/>
      <c r="G34" s="349"/>
      <c r="H34" s="349"/>
      <c r="I34" s="350"/>
      <c r="J34" s="78"/>
    </row>
    <row r="35" spans="1:10" ht="14.25" customHeight="1" x14ac:dyDescent="0.25">
      <c r="A35" s="351"/>
      <c r="B35" s="352"/>
      <c r="C35" s="352"/>
      <c r="D35" s="352"/>
      <c r="E35" s="352"/>
      <c r="F35" s="352"/>
      <c r="G35" s="352"/>
      <c r="H35" s="352"/>
      <c r="I35" s="353"/>
      <c r="J35" s="78"/>
    </row>
    <row r="36" spans="1:10" ht="14.25" customHeight="1" x14ac:dyDescent="0.25">
      <c r="A36" s="240"/>
      <c r="B36" s="240"/>
      <c r="C36" s="240"/>
      <c r="D36" s="240"/>
      <c r="E36" s="240"/>
      <c r="F36" s="240"/>
      <c r="G36" s="240"/>
      <c r="H36" s="240"/>
      <c r="I36" s="240"/>
      <c r="J36" s="78"/>
    </row>
    <row r="37" spans="1:10" ht="22.5" hidden="1" customHeight="1" x14ac:dyDescent="0.25">
      <c r="A37" s="55"/>
      <c r="B37" s="55"/>
      <c r="C37" s="55"/>
      <c r="D37" s="55"/>
      <c r="H37" s="77"/>
      <c r="I37" s="72"/>
      <c r="J37" s="78"/>
    </row>
    <row r="38" spans="1:10" ht="14.25" hidden="1" customHeight="1" x14ac:dyDescent="0.25">
      <c r="A38" s="22" t="s">
        <v>147</v>
      </c>
      <c r="H38" s="77"/>
      <c r="I38" s="72"/>
      <c r="J38" s="78"/>
    </row>
    <row r="39" spans="1:10" ht="14.25" hidden="1" customHeight="1" x14ac:dyDescent="0.25">
      <c r="A39" s="22" t="s">
        <v>148</v>
      </c>
      <c r="H39" s="77"/>
      <c r="I39" s="72"/>
      <c r="J39" s="78"/>
    </row>
    <row r="40" spans="1:10" hidden="1" x14ac:dyDescent="0.25">
      <c r="H40" s="77"/>
      <c r="I40" s="72"/>
      <c r="J40" s="78"/>
    </row>
    <row r="41" spans="1:10" hidden="1" x14ac:dyDescent="0.25">
      <c r="A41" s="22">
        <v>1</v>
      </c>
      <c r="H41" s="77"/>
      <c r="I41" s="72"/>
      <c r="J41" s="78"/>
    </row>
    <row r="42" spans="1:10" hidden="1" x14ac:dyDescent="0.25">
      <c r="A42" s="22">
        <v>2</v>
      </c>
      <c r="H42" s="77"/>
      <c r="I42" s="72"/>
      <c r="J42" s="78"/>
    </row>
    <row r="43" spans="1:10" hidden="1" x14ac:dyDescent="0.25">
      <c r="A43" s="22">
        <v>3</v>
      </c>
      <c r="H43" s="77"/>
      <c r="I43" s="72"/>
      <c r="J43" s="78"/>
    </row>
    <row r="44" spans="1:10" hidden="1" x14ac:dyDescent="0.25">
      <c r="A44" s="22">
        <v>4</v>
      </c>
      <c r="H44" s="77"/>
      <c r="I44" s="72"/>
      <c r="J44" s="78"/>
    </row>
    <row r="45" spans="1:10" hidden="1" x14ac:dyDescent="0.25">
      <c r="A45" s="22">
        <v>5</v>
      </c>
      <c r="H45" s="77"/>
      <c r="I45" s="72"/>
      <c r="J45" s="78"/>
    </row>
    <row r="46" spans="1:10" hidden="1" x14ac:dyDescent="0.25">
      <c r="A46" s="22">
        <v>6</v>
      </c>
      <c r="H46" s="77"/>
      <c r="I46" s="72"/>
      <c r="J46" s="78"/>
    </row>
    <row r="47" spans="1:10" hidden="1" x14ac:dyDescent="0.25">
      <c r="A47" s="22">
        <v>7</v>
      </c>
      <c r="H47" s="77"/>
      <c r="I47" s="72"/>
      <c r="J47" s="78"/>
    </row>
    <row r="48" spans="1:10" hidden="1" x14ac:dyDescent="0.25">
      <c r="A48" s="22">
        <v>8</v>
      </c>
      <c r="H48" s="77"/>
      <c r="I48" s="73"/>
      <c r="J48" s="78"/>
    </row>
    <row r="49" spans="1:10" hidden="1" x14ac:dyDescent="0.25">
      <c r="A49" s="22">
        <v>9</v>
      </c>
      <c r="H49" s="77"/>
      <c r="I49" s="75"/>
      <c r="J49" s="78"/>
    </row>
    <row r="50" spans="1:10" hidden="1" x14ac:dyDescent="0.25">
      <c r="A50" s="22">
        <v>10</v>
      </c>
      <c r="H50" s="77"/>
      <c r="I50" s="73"/>
      <c r="J50" s="78"/>
    </row>
    <row r="51" spans="1:10" hidden="1" x14ac:dyDescent="0.25">
      <c r="A51" s="22">
        <v>11</v>
      </c>
      <c r="H51" s="77"/>
      <c r="I51" s="75"/>
      <c r="J51" s="78"/>
    </row>
    <row r="52" spans="1:10" ht="15" hidden="1" x14ac:dyDescent="0.25">
      <c r="A52" s="22">
        <v>12</v>
      </c>
      <c r="H52" s="77"/>
      <c r="I52" s="76"/>
      <c r="J52" s="78"/>
    </row>
    <row r="53" spans="1:10" hidden="1" x14ac:dyDescent="0.25">
      <c r="H53" s="77"/>
      <c r="I53" s="79"/>
      <c r="J53" s="78"/>
    </row>
    <row r="54" spans="1:10" x14ac:dyDescent="0.25">
      <c r="H54" s="77"/>
      <c r="I54" s="79"/>
      <c r="J54" s="78"/>
    </row>
  </sheetData>
  <sheetProtection algorithmName="SHA-512" hashValue="JmvM10Pmx98bh3MTbF4X3Io4VWdxy40YMOzUW+Chs9i+RJo/prbSVMgBM0Pyq6FMKQj3FUXjWORsZWJVJD5Ucw==" saltValue="lrV/k4T/b3JKsVgf+S1GYQ==" spinCount="100000" sheet="1" objects="1" scenarios="1"/>
  <mergeCells count="14">
    <mergeCell ref="A30:I35"/>
    <mergeCell ref="A1:H1"/>
    <mergeCell ref="B2:H2"/>
    <mergeCell ref="A5:A7"/>
    <mergeCell ref="H5:H7"/>
    <mergeCell ref="D6:E6"/>
    <mergeCell ref="F6:G6"/>
    <mergeCell ref="C5:C7"/>
    <mergeCell ref="D5:G5"/>
    <mergeCell ref="C21:E28"/>
    <mergeCell ref="F22:G25"/>
    <mergeCell ref="F27:G27"/>
    <mergeCell ref="B3:H3"/>
    <mergeCell ref="A4:H4"/>
  </mergeCells>
  <dataValidations count="6">
    <dataValidation type="list" showInputMessage="1" showErrorMessage="1" errorTitle="Ungültige Eingabe!" error="Wählen Sie Ja oder Nein aus. " promptTitle="Anteil 13. ML/Monat" prompt="Ja oder Nein wählen" sqref="B22">
      <formula1>$A$38:$A$39</formula1>
    </dataValidation>
    <dataValidation type="list" showInputMessage="1" showErrorMessage="1" errorTitle="Ungültiger Wert" error="Zahl von 1 - 12 auswählen" promptTitle="Anzahl Monate" prompt="Anzahl Monate innerhalb des laufenden Jahres, in welchen Lohn erzielt wurde bzw. voraussichtlich wird" sqref="H26">
      <formula1>$A$41:$A$52</formula1>
    </dataValidation>
    <dataValidation type="list" showInputMessage="1" showErrorMessage="1" errorTitle="Ungültiger Wert" error="Zahl von 1 - 12 auswählen" promptTitle="Anzahl Monate" prompt="Anzahl Monate innerhalb des laufenden Jahres, in welchen KZ/AZ ausbezahlt wurden bzw. voraussichtlich werden" sqref="F26">
      <formula1>$A$41:$A$52</formula1>
    </dataValidation>
    <dataValidation type="list" showInputMessage="1" showErrorMessage="1" errorTitle="Ungültiger Wert" error="Zahl von 1 - 12 auswählen" promptTitle="Anzahl Monate" prompt="Anzahl Monate innerhalb des laufenden Jahres, in welchen in welchen besoSozZ ausbezahlt wurden bzw. voraussichtlich werden" sqref="G26">
      <formula1>$A$41:$A$52</formula1>
    </dataValidation>
    <dataValidation type="decimal" operator="greaterThan" allowBlank="1" showInputMessage="1" showErrorMessage="1" error="Monate ohne Anspruch auf KZ/AZ nicht ausfüllen/leer lassen" prompt="Monate ohne Anspruch auf KZ/AZ nicht ausfüllen/leer lassen" sqref="F8:F19">
      <formula1>0</formula1>
    </dataValidation>
    <dataValidation type="decimal" operator="greaterThan" allowBlank="1" showInputMessage="1" showErrorMessage="1" error="Monate ohne Anspruch auf besoSozZ nicht ausfüllen/leer lassen" prompt="Monate ohne Anspruch auf besoSozZ nicht ausfüllen/leer lassen" sqref="G8:G19">
      <formula1>0</formula1>
    </dataValidation>
  </dataValidations>
  <pageMargins left="0.70866141732283472" right="0.70866141732283472" top="0.78740157480314965" bottom="0.78740157480314965" header="0.31496062992125984" footer="0.31496062992125984"/>
  <pageSetup paperSize="9" scale="72"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4"/>
  <sheetViews>
    <sheetView zoomScaleNormal="100" workbookViewId="0">
      <selection sqref="A1:H1"/>
    </sheetView>
  </sheetViews>
  <sheetFormatPr baseColWidth="10" defaultRowHeight="14.25" x14ac:dyDescent="0.25"/>
  <cols>
    <col min="1" max="1" width="34.5703125" style="22" customWidth="1"/>
    <col min="2" max="2" width="14.5703125" style="48" customWidth="1"/>
    <col min="3" max="3" width="17.28515625" style="48" customWidth="1"/>
    <col min="4" max="5" width="14" style="48" customWidth="1"/>
    <col min="6" max="6" width="15.85546875" style="48" customWidth="1"/>
    <col min="7" max="7" width="15.140625" style="48" customWidth="1"/>
    <col min="8" max="8" width="20.5703125" style="48" customWidth="1"/>
    <col min="9" max="9" width="34.28515625" style="65" customWidth="1"/>
    <col min="10" max="10" width="14.85546875" style="22" bestFit="1" customWidth="1"/>
    <col min="11" max="16384" width="11.42578125" style="22"/>
  </cols>
  <sheetData>
    <row r="1" spans="1:9" ht="27.75" customHeight="1" x14ac:dyDescent="0.25">
      <c r="A1" s="354" t="s">
        <v>167</v>
      </c>
      <c r="B1" s="355"/>
      <c r="C1" s="355"/>
      <c r="D1" s="355"/>
      <c r="E1" s="355"/>
      <c r="F1" s="355"/>
      <c r="G1" s="355"/>
      <c r="H1" s="356"/>
      <c r="I1" s="133" t="s">
        <v>169</v>
      </c>
    </row>
    <row r="2" spans="1:9" ht="15.75" customHeight="1" x14ac:dyDescent="0.25">
      <c r="A2" s="265" t="s">
        <v>166</v>
      </c>
      <c r="B2" s="357" t="str">
        <f>'Berechnung (Teil-)Bevorschussun'!D3</f>
        <v>Hans Muster</v>
      </c>
      <c r="C2" s="357"/>
      <c r="D2" s="357"/>
      <c r="E2" s="357"/>
      <c r="F2" s="357"/>
      <c r="G2" s="357"/>
      <c r="H2" s="358"/>
      <c r="I2" s="108"/>
    </row>
    <row r="3" spans="1:9" ht="15.75" customHeight="1" x14ac:dyDescent="0.25">
      <c r="A3" s="190" t="s">
        <v>29</v>
      </c>
      <c r="B3" s="380" t="s">
        <v>66</v>
      </c>
      <c r="C3" s="381"/>
      <c r="D3" s="381"/>
      <c r="E3" s="381"/>
      <c r="F3" s="381"/>
      <c r="G3" s="381"/>
      <c r="H3" s="382"/>
      <c r="I3" s="248"/>
    </row>
    <row r="4" spans="1:9" x14ac:dyDescent="0.25">
      <c r="A4" s="383"/>
      <c r="B4" s="384"/>
      <c r="C4" s="384"/>
      <c r="D4" s="384"/>
      <c r="E4" s="384"/>
      <c r="F4" s="384"/>
      <c r="G4" s="384"/>
      <c r="H4" s="385"/>
      <c r="I4" s="108"/>
    </row>
    <row r="5" spans="1:9" ht="15" customHeight="1" x14ac:dyDescent="0.25">
      <c r="A5" s="359" t="s">
        <v>30</v>
      </c>
      <c r="B5" s="45"/>
      <c r="C5" s="362" t="s">
        <v>143</v>
      </c>
      <c r="D5" s="368" t="s">
        <v>31</v>
      </c>
      <c r="E5" s="369"/>
      <c r="F5" s="369"/>
      <c r="G5" s="370"/>
      <c r="H5" s="362" t="s">
        <v>151</v>
      </c>
      <c r="I5" s="108"/>
    </row>
    <row r="6" spans="1:9" x14ac:dyDescent="0.25">
      <c r="A6" s="360"/>
      <c r="B6" s="46"/>
      <c r="C6" s="363"/>
      <c r="D6" s="365" t="s">
        <v>32</v>
      </c>
      <c r="E6" s="366"/>
      <c r="F6" s="367" t="s">
        <v>33</v>
      </c>
      <c r="G6" s="366"/>
      <c r="H6" s="363"/>
      <c r="I6" s="108"/>
    </row>
    <row r="7" spans="1:9" x14ac:dyDescent="0.25">
      <c r="A7" s="361"/>
      <c r="B7" s="47"/>
      <c r="C7" s="364"/>
      <c r="D7" s="151" t="s">
        <v>34</v>
      </c>
      <c r="E7" s="152" t="s">
        <v>100</v>
      </c>
      <c r="F7" s="153" t="s">
        <v>35</v>
      </c>
      <c r="G7" s="154" t="s">
        <v>36</v>
      </c>
      <c r="H7" s="364"/>
      <c r="I7" s="108"/>
    </row>
    <row r="8" spans="1:9" ht="15.75" customHeight="1" x14ac:dyDescent="0.25">
      <c r="A8" s="155" t="s">
        <v>37</v>
      </c>
      <c r="B8" s="156"/>
      <c r="C8" s="157">
        <v>0</v>
      </c>
      <c r="D8" s="158"/>
      <c r="E8" s="157"/>
      <c r="F8" s="158"/>
      <c r="G8" s="157"/>
      <c r="H8" s="159" t="str">
        <f>IF(C8&gt;0,C8+D8+E8-F8-G8,"")</f>
        <v/>
      </c>
      <c r="I8" s="108"/>
    </row>
    <row r="9" spans="1:9" x14ac:dyDescent="0.25">
      <c r="A9" s="160" t="s">
        <v>38</v>
      </c>
      <c r="B9" s="161"/>
      <c r="C9" s="162">
        <v>0</v>
      </c>
      <c r="D9" s="163"/>
      <c r="E9" s="162"/>
      <c r="F9" s="163"/>
      <c r="G9" s="162"/>
      <c r="H9" s="164" t="str">
        <f t="shared" ref="H9:H19" si="0">IF(C9&gt;0,C9+D9+E9-F9-G9,"")</f>
        <v/>
      </c>
      <c r="I9" s="108"/>
    </row>
    <row r="10" spans="1:9" x14ac:dyDescent="0.25">
      <c r="A10" s="160" t="s">
        <v>39</v>
      </c>
      <c r="B10" s="161"/>
      <c r="C10" s="162">
        <v>0</v>
      </c>
      <c r="D10" s="163"/>
      <c r="E10" s="162"/>
      <c r="F10" s="163"/>
      <c r="G10" s="162"/>
      <c r="H10" s="164" t="str">
        <f t="shared" si="0"/>
        <v/>
      </c>
      <c r="I10" s="108"/>
    </row>
    <row r="11" spans="1:9" x14ac:dyDescent="0.25">
      <c r="A11" s="160" t="s">
        <v>40</v>
      </c>
      <c r="B11" s="161"/>
      <c r="C11" s="162">
        <v>0</v>
      </c>
      <c r="D11" s="163"/>
      <c r="E11" s="162"/>
      <c r="F11" s="163"/>
      <c r="G11" s="162"/>
      <c r="H11" s="164" t="str">
        <f t="shared" si="0"/>
        <v/>
      </c>
      <c r="I11" s="108"/>
    </row>
    <row r="12" spans="1:9" x14ac:dyDescent="0.25">
      <c r="A12" s="160" t="s">
        <v>41</v>
      </c>
      <c r="B12" s="161"/>
      <c r="C12" s="162">
        <v>0</v>
      </c>
      <c r="D12" s="163"/>
      <c r="E12" s="162"/>
      <c r="F12" s="163"/>
      <c r="G12" s="162"/>
      <c r="H12" s="164" t="str">
        <f t="shared" si="0"/>
        <v/>
      </c>
      <c r="I12" s="108"/>
    </row>
    <row r="13" spans="1:9" x14ac:dyDescent="0.25">
      <c r="A13" s="160" t="s">
        <v>42</v>
      </c>
      <c r="B13" s="161"/>
      <c r="C13" s="162">
        <v>0</v>
      </c>
      <c r="D13" s="163"/>
      <c r="E13" s="162"/>
      <c r="F13" s="163"/>
      <c r="G13" s="162"/>
      <c r="H13" s="164" t="str">
        <f t="shared" si="0"/>
        <v/>
      </c>
      <c r="I13" s="108"/>
    </row>
    <row r="14" spans="1:9" x14ac:dyDescent="0.25">
      <c r="A14" s="160" t="s">
        <v>43</v>
      </c>
      <c r="B14" s="161"/>
      <c r="C14" s="162">
        <v>0</v>
      </c>
      <c r="D14" s="163"/>
      <c r="E14" s="162"/>
      <c r="F14" s="163"/>
      <c r="G14" s="162"/>
      <c r="H14" s="164" t="str">
        <f t="shared" si="0"/>
        <v/>
      </c>
      <c r="I14" s="108"/>
    </row>
    <row r="15" spans="1:9" x14ac:dyDescent="0.25">
      <c r="A15" s="160" t="s">
        <v>44</v>
      </c>
      <c r="B15" s="161"/>
      <c r="C15" s="162">
        <v>0</v>
      </c>
      <c r="D15" s="163"/>
      <c r="E15" s="162"/>
      <c r="F15" s="163"/>
      <c r="G15" s="162"/>
      <c r="H15" s="164" t="str">
        <f t="shared" si="0"/>
        <v/>
      </c>
      <c r="I15" s="108"/>
    </row>
    <row r="16" spans="1:9" x14ac:dyDescent="0.25">
      <c r="A16" s="160" t="s">
        <v>45</v>
      </c>
      <c r="B16" s="161"/>
      <c r="C16" s="162">
        <v>0</v>
      </c>
      <c r="D16" s="163"/>
      <c r="E16" s="162"/>
      <c r="F16" s="163"/>
      <c r="G16" s="162"/>
      <c r="H16" s="164" t="str">
        <f t="shared" si="0"/>
        <v/>
      </c>
      <c r="I16" s="108"/>
    </row>
    <row r="17" spans="1:10" x14ac:dyDescent="0.25">
      <c r="A17" s="160" t="s">
        <v>46</v>
      </c>
      <c r="B17" s="161"/>
      <c r="C17" s="162">
        <v>0</v>
      </c>
      <c r="D17" s="163"/>
      <c r="E17" s="162"/>
      <c r="F17" s="163"/>
      <c r="G17" s="162"/>
      <c r="H17" s="164" t="str">
        <f t="shared" si="0"/>
        <v/>
      </c>
      <c r="I17" s="108"/>
    </row>
    <row r="18" spans="1:10" x14ac:dyDescent="0.25">
      <c r="A18" s="160" t="s">
        <v>47</v>
      </c>
      <c r="B18" s="161"/>
      <c r="C18" s="162">
        <v>0</v>
      </c>
      <c r="D18" s="163"/>
      <c r="E18" s="162"/>
      <c r="F18" s="163"/>
      <c r="G18" s="162"/>
      <c r="H18" s="164" t="str">
        <f t="shared" si="0"/>
        <v/>
      </c>
      <c r="I18" s="108"/>
    </row>
    <row r="19" spans="1:10" x14ac:dyDescent="0.25">
      <c r="A19" s="165" t="s">
        <v>48</v>
      </c>
      <c r="B19" s="166"/>
      <c r="C19" s="167">
        <v>0</v>
      </c>
      <c r="D19" s="168"/>
      <c r="E19" s="167"/>
      <c r="F19" s="168"/>
      <c r="G19" s="167"/>
      <c r="H19" s="169" t="str">
        <f t="shared" si="0"/>
        <v/>
      </c>
      <c r="I19" s="108"/>
    </row>
    <row r="20" spans="1:10" x14ac:dyDescent="0.25">
      <c r="A20" s="170" t="s">
        <v>49</v>
      </c>
      <c r="B20" s="171"/>
      <c r="C20" s="172">
        <f t="shared" ref="C20:E20" si="1">SUM(C8:C19)</f>
        <v>0</v>
      </c>
      <c r="D20" s="173">
        <f t="shared" si="1"/>
        <v>0</v>
      </c>
      <c r="E20" s="174">
        <f t="shared" si="1"/>
        <v>0</v>
      </c>
      <c r="F20" s="175">
        <f>SUM(F8:F19)</f>
        <v>0</v>
      </c>
      <c r="G20" s="176">
        <f>SUM(G8:G19)</f>
        <v>0</v>
      </c>
      <c r="H20" s="172">
        <f>SUM(H8:H19)</f>
        <v>0</v>
      </c>
      <c r="I20" s="108"/>
    </row>
    <row r="21" spans="1:10" x14ac:dyDescent="0.25">
      <c r="A21" s="160" t="s">
        <v>50</v>
      </c>
      <c r="B21" s="177"/>
      <c r="C21" s="371"/>
      <c r="D21" s="372"/>
      <c r="E21" s="372"/>
      <c r="F21" s="178" t="str">
        <f>IF(F20=0,"0",AVERAGE(F8:F19))</f>
        <v>0</v>
      </c>
      <c r="G21" s="179" t="str">
        <f>IF(G20=0,"0",AVERAGE(G8:G19))</f>
        <v>0</v>
      </c>
      <c r="H21" s="180" t="str">
        <f>IF(H20=0,"",AVERAGE(H8:H19))</f>
        <v/>
      </c>
      <c r="I21" s="108"/>
    </row>
    <row r="22" spans="1:10" ht="15" customHeight="1" x14ac:dyDescent="0.25">
      <c r="A22" s="160" t="s">
        <v>51</v>
      </c>
      <c r="B22" s="181"/>
      <c r="C22" s="373"/>
      <c r="D22" s="374"/>
      <c r="E22" s="374"/>
      <c r="F22" s="312"/>
      <c r="G22" s="377"/>
      <c r="H22" s="180" t="str">
        <f>IF(B22="ja",H21/12,"")</f>
        <v/>
      </c>
      <c r="I22" s="108"/>
    </row>
    <row r="23" spans="1:10" ht="15" customHeight="1" x14ac:dyDescent="0.25">
      <c r="A23" s="160" t="s">
        <v>150</v>
      </c>
      <c r="B23" s="182"/>
      <c r="C23" s="373"/>
      <c r="D23" s="374"/>
      <c r="E23" s="374"/>
      <c r="F23" s="374"/>
      <c r="G23" s="377"/>
      <c r="H23" s="183">
        <v>0</v>
      </c>
      <c r="I23" s="108"/>
    </row>
    <row r="24" spans="1:10" ht="15" customHeight="1" x14ac:dyDescent="0.25">
      <c r="A24" s="184" t="s">
        <v>52</v>
      </c>
      <c r="B24" s="185"/>
      <c r="C24" s="373"/>
      <c r="D24" s="374"/>
      <c r="E24" s="374"/>
      <c r="F24" s="374"/>
      <c r="G24" s="377"/>
      <c r="H24" s="183">
        <v>0</v>
      </c>
      <c r="I24" s="108"/>
    </row>
    <row r="25" spans="1:10" ht="15" customHeight="1" x14ac:dyDescent="0.25">
      <c r="A25" s="288" t="s">
        <v>3</v>
      </c>
      <c r="B25" s="186"/>
      <c r="C25" s="373"/>
      <c r="D25" s="374"/>
      <c r="E25" s="374"/>
      <c r="F25" s="312"/>
      <c r="G25" s="377"/>
      <c r="H25" s="183">
        <v>0</v>
      </c>
      <c r="I25" s="108"/>
    </row>
    <row r="26" spans="1:10" ht="28.5" customHeight="1" x14ac:dyDescent="0.25">
      <c r="A26" s="187" t="s">
        <v>145</v>
      </c>
      <c r="B26" s="188"/>
      <c r="C26" s="373"/>
      <c r="D26" s="374"/>
      <c r="E26" s="374"/>
      <c r="F26" s="289">
        <v>12</v>
      </c>
      <c r="G26" s="290">
        <v>12</v>
      </c>
      <c r="H26" s="189">
        <v>12</v>
      </c>
      <c r="I26" s="108"/>
    </row>
    <row r="27" spans="1:10" ht="15" thickBot="1" x14ac:dyDescent="0.3">
      <c r="A27" s="190" t="s">
        <v>144</v>
      </c>
      <c r="B27" s="191"/>
      <c r="C27" s="373"/>
      <c r="D27" s="374"/>
      <c r="E27" s="374"/>
      <c r="F27" s="378"/>
      <c r="G27" s="379"/>
      <c r="H27" s="192">
        <f>SUM(H21:H22)+(H23/H26)</f>
        <v>0</v>
      </c>
      <c r="I27" s="108"/>
    </row>
    <row r="28" spans="1:10" ht="19.5" customHeight="1" thickBot="1" x14ac:dyDescent="0.3">
      <c r="A28" s="193" t="s">
        <v>149</v>
      </c>
      <c r="B28" s="194"/>
      <c r="C28" s="375"/>
      <c r="D28" s="376"/>
      <c r="E28" s="376"/>
      <c r="F28" s="195">
        <f>F21*F26</f>
        <v>0</v>
      </c>
      <c r="G28" s="195">
        <f>G21*G26</f>
        <v>0</v>
      </c>
      <c r="H28" s="195">
        <f>(H27*H26)+SUM(H24:H25)</f>
        <v>0</v>
      </c>
      <c r="I28" s="107"/>
    </row>
    <row r="29" spans="1:10" x14ac:dyDescent="0.25">
      <c r="A29" s="44"/>
      <c r="B29" s="197"/>
      <c r="C29" s="197"/>
      <c r="D29" s="197"/>
      <c r="E29" s="197"/>
      <c r="F29" s="197"/>
      <c r="G29" s="197"/>
      <c r="H29" s="198"/>
      <c r="I29" s="112"/>
      <c r="J29" s="78"/>
    </row>
    <row r="30" spans="1:10" x14ac:dyDescent="0.25">
      <c r="A30" s="345" t="s">
        <v>169</v>
      </c>
      <c r="B30" s="346"/>
      <c r="C30" s="346"/>
      <c r="D30" s="346"/>
      <c r="E30" s="346"/>
      <c r="F30" s="346"/>
      <c r="G30" s="346"/>
      <c r="H30" s="346"/>
      <c r="I30" s="347"/>
      <c r="J30" s="78"/>
    </row>
    <row r="31" spans="1:10" x14ac:dyDescent="0.25">
      <c r="A31" s="348"/>
      <c r="B31" s="349"/>
      <c r="C31" s="349"/>
      <c r="D31" s="349"/>
      <c r="E31" s="349"/>
      <c r="F31" s="349"/>
      <c r="G31" s="349"/>
      <c r="H31" s="349"/>
      <c r="I31" s="350"/>
      <c r="J31" s="78"/>
    </row>
    <row r="32" spans="1:10" x14ac:dyDescent="0.25">
      <c r="A32" s="348"/>
      <c r="B32" s="349"/>
      <c r="C32" s="349"/>
      <c r="D32" s="349"/>
      <c r="E32" s="349"/>
      <c r="F32" s="349"/>
      <c r="G32" s="349"/>
      <c r="H32" s="349"/>
      <c r="I32" s="350"/>
      <c r="J32" s="78"/>
    </row>
    <row r="33" spans="1:10" x14ac:dyDescent="0.25">
      <c r="A33" s="348"/>
      <c r="B33" s="349"/>
      <c r="C33" s="349"/>
      <c r="D33" s="349"/>
      <c r="E33" s="349"/>
      <c r="F33" s="349"/>
      <c r="G33" s="349"/>
      <c r="H33" s="349"/>
      <c r="I33" s="350"/>
      <c r="J33" s="78"/>
    </row>
    <row r="34" spans="1:10" x14ac:dyDescent="0.25">
      <c r="A34" s="348"/>
      <c r="B34" s="349"/>
      <c r="C34" s="349"/>
      <c r="D34" s="349"/>
      <c r="E34" s="349"/>
      <c r="F34" s="349"/>
      <c r="G34" s="349"/>
      <c r="H34" s="349"/>
      <c r="I34" s="350"/>
      <c r="J34" s="78"/>
    </row>
    <row r="35" spans="1:10" ht="14.25" customHeight="1" x14ac:dyDescent="0.25">
      <c r="A35" s="351"/>
      <c r="B35" s="352"/>
      <c r="C35" s="352"/>
      <c r="D35" s="352"/>
      <c r="E35" s="352"/>
      <c r="F35" s="352"/>
      <c r="G35" s="352"/>
      <c r="H35" s="352"/>
      <c r="I35" s="353"/>
      <c r="J35" s="78"/>
    </row>
    <row r="36" spans="1:10" ht="14.25" customHeight="1" x14ac:dyDescent="0.25">
      <c r="A36" s="240"/>
      <c r="B36" s="240"/>
      <c r="C36" s="240"/>
      <c r="D36" s="240"/>
      <c r="E36" s="240"/>
      <c r="F36" s="240"/>
      <c r="G36" s="240"/>
      <c r="H36" s="240"/>
      <c r="I36" s="240"/>
      <c r="J36" s="78"/>
    </row>
    <row r="37" spans="1:10" ht="22.5" hidden="1" customHeight="1" x14ac:dyDescent="0.25">
      <c r="A37" s="55" t="s">
        <v>147</v>
      </c>
      <c r="B37" s="55"/>
      <c r="C37" s="55"/>
      <c r="D37" s="55"/>
      <c r="H37" s="77"/>
      <c r="I37" s="72"/>
      <c r="J37" s="78"/>
    </row>
    <row r="38" spans="1:10" ht="14.25" hidden="1" customHeight="1" x14ac:dyDescent="0.25">
      <c r="A38" s="22" t="s">
        <v>148</v>
      </c>
      <c r="H38" s="77"/>
      <c r="I38" s="72"/>
      <c r="J38" s="78"/>
    </row>
    <row r="39" spans="1:10" ht="14.25" hidden="1" customHeight="1" x14ac:dyDescent="0.25">
      <c r="H39" s="77"/>
      <c r="I39" s="72"/>
      <c r="J39" s="78"/>
    </row>
    <row r="40" spans="1:10" hidden="1" x14ac:dyDescent="0.25">
      <c r="A40" s="22">
        <v>1</v>
      </c>
      <c r="H40" s="77"/>
      <c r="I40" s="72"/>
      <c r="J40" s="78"/>
    </row>
    <row r="41" spans="1:10" hidden="1" x14ac:dyDescent="0.25">
      <c r="A41" s="22">
        <v>2</v>
      </c>
      <c r="H41" s="77"/>
      <c r="I41" s="72"/>
      <c r="J41" s="78"/>
    </row>
    <row r="42" spans="1:10" hidden="1" x14ac:dyDescent="0.25">
      <c r="A42" s="22">
        <v>3</v>
      </c>
      <c r="H42" s="77"/>
      <c r="I42" s="72"/>
      <c r="J42" s="78"/>
    </row>
    <row r="43" spans="1:10" hidden="1" x14ac:dyDescent="0.25">
      <c r="A43" s="22">
        <v>4</v>
      </c>
      <c r="H43" s="77"/>
      <c r="I43" s="72"/>
      <c r="J43" s="78"/>
    </row>
    <row r="44" spans="1:10" hidden="1" x14ac:dyDescent="0.25">
      <c r="A44" s="22">
        <v>5</v>
      </c>
      <c r="H44" s="77"/>
      <c r="I44" s="72"/>
      <c r="J44" s="78"/>
    </row>
    <row r="45" spans="1:10" hidden="1" x14ac:dyDescent="0.25">
      <c r="A45" s="22">
        <v>6</v>
      </c>
      <c r="H45" s="77"/>
      <c r="I45" s="72"/>
      <c r="J45" s="78"/>
    </row>
    <row r="46" spans="1:10" hidden="1" x14ac:dyDescent="0.25">
      <c r="A46" s="22">
        <v>7</v>
      </c>
      <c r="H46" s="77"/>
      <c r="I46" s="72"/>
      <c r="J46" s="78"/>
    </row>
    <row r="47" spans="1:10" hidden="1" x14ac:dyDescent="0.25">
      <c r="A47" s="22">
        <v>8</v>
      </c>
      <c r="H47" s="77"/>
      <c r="I47" s="72"/>
      <c r="J47" s="78"/>
    </row>
    <row r="48" spans="1:10" hidden="1" x14ac:dyDescent="0.25">
      <c r="A48" s="22">
        <v>9</v>
      </c>
      <c r="H48" s="77"/>
      <c r="I48" s="73"/>
      <c r="J48" s="78"/>
    </row>
    <row r="49" spans="1:10" hidden="1" x14ac:dyDescent="0.25">
      <c r="A49" s="22">
        <v>10</v>
      </c>
      <c r="H49" s="77"/>
      <c r="I49" s="75"/>
      <c r="J49" s="78"/>
    </row>
    <row r="50" spans="1:10" hidden="1" x14ac:dyDescent="0.25">
      <c r="A50" s="22">
        <v>11</v>
      </c>
      <c r="H50" s="77"/>
      <c r="I50" s="73"/>
      <c r="J50" s="78"/>
    </row>
    <row r="51" spans="1:10" hidden="1" x14ac:dyDescent="0.25">
      <c r="A51" s="22">
        <v>12</v>
      </c>
      <c r="H51" s="77"/>
      <c r="I51" s="75"/>
      <c r="J51" s="78"/>
    </row>
    <row r="52" spans="1:10" ht="15" hidden="1" x14ac:dyDescent="0.25">
      <c r="H52" s="77"/>
      <c r="I52" s="76"/>
      <c r="J52" s="78"/>
    </row>
    <row r="53" spans="1:10" hidden="1" x14ac:dyDescent="0.25">
      <c r="H53" s="77"/>
      <c r="I53" s="79"/>
      <c r="J53" s="78"/>
    </row>
    <row r="54" spans="1:10" x14ac:dyDescent="0.25">
      <c r="H54" s="77"/>
      <c r="I54" s="79"/>
      <c r="J54" s="78"/>
    </row>
  </sheetData>
  <sheetProtection algorithmName="SHA-512" hashValue="34VeqcaeYikFGQj49WQ3c5O8pJBjeZEw9FFIxVxO/LB5RzjkftTp4cg51eGU51smeC5687uGJFjaJ7PVrI8Z0Q==" saltValue="ho9pUYYitQHnZTaSDw4ijQ==" spinCount="100000" sheet="1" objects="1" scenarios="1"/>
  <mergeCells count="14">
    <mergeCell ref="A30:I35"/>
    <mergeCell ref="A1:H1"/>
    <mergeCell ref="B2:H2"/>
    <mergeCell ref="A5:A7"/>
    <mergeCell ref="C5:C7"/>
    <mergeCell ref="D5:G5"/>
    <mergeCell ref="H5:H7"/>
    <mergeCell ref="D6:E6"/>
    <mergeCell ref="F6:G6"/>
    <mergeCell ref="C21:E28"/>
    <mergeCell ref="F22:G25"/>
    <mergeCell ref="F27:G27"/>
    <mergeCell ref="B3:H3"/>
    <mergeCell ref="A4:H4"/>
  </mergeCells>
  <dataValidations count="6">
    <dataValidation type="list" showInputMessage="1" showErrorMessage="1" errorTitle="Ungültige Eingabe!" error="Wählen Sie Ja oder Nein aus. " promptTitle="Anteil 13. ML/Monat" prompt="Ja oder Nein wählen" sqref="B22">
      <formula1>$A$37:$A$38</formula1>
    </dataValidation>
    <dataValidation type="list" showInputMessage="1" showErrorMessage="1" errorTitle="Ungültiger Wert" error="Zahl von 1 - 12 auswählen" promptTitle="Anzahl Monate" prompt="Anzahl Monate innerhalb des laufenden Jahres, in welchen Lohn erzielt wurde bzw. voraussichtlich wird" sqref="H26">
      <formula1>$A$40:$A$51</formula1>
    </dataValidation>
    <dataValidation type="decimal" operator="greaterThan" allowBlank="1" showInputMessage="1" showErrorMessage="1" error="Monate ohne Anspruch auf besoSozZ nicht ausfüllen/leer lassen" prompt="Monate ohne Anspruch auf besoSozZ nicht ausfüllen/leer lassen" sqref="G8:G19">
      <formula1>0</formula1>
    </dataValidation>
    <dataValidation type="decimal" operator="greaterThan" allowBlank="1" showInputMessage="1" showErrorMessage="1" error="Monate ohne Anspruch auf KZ/AZ nicht ausfüllen/leer lassen" prompt="Monate ohne Anspruch auf KZ/AZ nicht ausfüllen/leer lassen" sqref="F8:F19">
      <formula1>0</formula1>
    </dataValidation>
    <dataValidation type="list" showInputMessage="1" showErrorMessage="1" errorTitle="Ungültiger Wert" error="Zahl von 1 - 12 auswählen" promptTitle="Anzahl Monate" prompt="Anzahl Monate innerhalb des laufenden Jahres, in welchen in welchen besoSozZ ausbezahlt wurden bzw. voraussichtlich werden" sqref="G26">
      <formula1>$A$40:$A$51</formula1>
    </dataValidation>
    <dataValidation type="list" showInputMessage="1" showErrorMessage="1" errorTitle="Ungültiger Wert" error="Zahl von 1 - 12 auswählen" promptTitle="Anzahl Monate" prompt="Anzahl Monate innerhalb des laufenden Jahres, in welchen KZ/AZ ausbezahlt wurden bzw. voraussichtlich werden" sqref="F26">
      <formula1>$A$40:$A$51</formula1>
    </dataValidation>
  </dataValidations>
  <pageMargins left="0.70866141732283472" right="0.70866141732283472" top="0.78740157480314965" bottom="0.78740157480314965" header="0.31496062992125984" footer="0.31496062992125984"/>
  <pageSetup paperSize="9" scale="72"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J54"/>
  <sheetViews>
    <sheetView zoomScaleNormal="100" workbookViewId="0">
      <selection sqref="A1:H1"/>
    </sheetView>
  </sheetViews>
  <sheetFormatPr baseColWidth="10" defaultRowHeight="14.25" x14ac:dyDescent="0.25"/>
  <cols>
    <col min="1" max="1" width="34.5703125" style="22" customWidth="1"/>
    <col min="2" max="2" width="14.5703125" style="48" customWidth="1"/>
    <col min="3" max="3" width="17.28515625" style="48" customWidth="1"/>
    <col min="4" max="5" width="14" style="48" customWidth="1"/>
    <col min="6" max="6" width="15.85546875" style="48" customWidth="1"/>
    <col min="7" max="7" width="15.140625" style="48" customWidth="1"/>
    <col min="8" max="8" width="20.5703125" style="48" customWidth="1"/>
    <col min="9" max="9" width="34.28515625" style="65" customWidth="1"/>
    <col min="10" max="10" width="14.85546875" style="22" bestFit="1" customWidth="1"/>
    <col min="11" max="16384" width="11.42578125" style="22"/>
  </cols>
  <sheetData>
    <row r="1" spans="1:9" ht="27.75" customHeight="1" x14ac:dyDescent="0.25">
      <c r="A1" s="354" t="s">
        <v>167</v>
      </c>
      <c r="B1" s="355"/>
      <c r="C1" s="355"/>
      <c r="D1" s="355"/>
      <c r="E1" s="355"/>
      <c r="F1" s="355"/>
      <c r="G1" s="355"/>
      <c r="H1" s="356"/>
      <c r="I1" s="133" t="s">
        <v>169</v>
      </c>
    </row>
    <row r="2" spans="1:9" ht="15.75" customHeight="1" x14ac:dyDescent="0.25">
      <c r="A2" s="265" t="s">
        <v>166</v>
      </c>
      <c r="B2" s="357" t="str">
        <f>'Berechnung (Teil-)Bevorschussun'!D3</f>
        <v>Hans Muster</v>
      </c>
      <c r="C2" s="357"/>
      <c r="D2" s="357"/>
      <c r="E2" s="357"/>
      <c r="F2" s="357"/>
      <c r="G2" s="357"/>
      <c r="H2" s="358"/>
      <c r="I2" s="108"/>
    </row>
    <row r="3" spans="1:9" ht="15.75" customHeight="1" x14ac:dyDescent="0.25">
      <c r="A3" s="190" t="s">
        <v>29</v>
      </c>
      <c r="B3" s="380" t="s">
        <v>66</v>
      </c>
      <c r="C3" s="381"/>
      <c r="D3" s="381"/>
      <c r="E3" s="381"/>
      <c r="F3" s="381"/>
      <c r="G3" s="381"/>
      <c r="H3" s="382"/>
      <c r="I3" s="248"/>
    </row>
    <row r="4" spans="1:9" x14ac:dyDescent="0.25">
      <c r="A4" s="383"/>
      <c r="B4" s="384"/>
      <c r="C4" s="384"/>
      <c r="D4" s="384"/>
      <c r="E4" s="384"/>
      <c r="F4" s="384"/>
      <c r="G4" s="384"/>
      <c r="H4" s="385"/>
      <c r="I4" s="108"/>
    </row>
    <row r="5" spans="1:9" ht="15" customHeight="1" x14ac:dyDescent="0.25">
      <c r="A5" s="359" t="s">
        <v>30</v>
      </c>
      <c r="B5" s="45"/>
      <c r="C5" s="362" t="s">
        <v>143</v>
      </c>
      <c r="D5" s="368" t="s">
        <v>31</v>
      </c>
      <c r="E5" s="369"/>
      <c r="F5" s="369"/>
      <c r="G5" s="370"/>
      <c r="H5" s="362" t="s">
        <v>151</v>
      </c>
      <c r="I5" s="108"/>
    </row>
    <row r="6" spans="1:9" x14ac:dyDescent="0.25">
      <c r="A6" s="360"/>
      <c r="B6" s="46"/>
      <c r="C6" s="363"/>
      <c r="D6" s="365" t="s">
        <v>32</v>
      </c>
      <c r="E6" s="366"/>
      <c r="F6" s="367" t="s">
        <v>33</v>
      </c>
      <c r="G6" s="366"/>
      <c r="H6" s="363"/>
      <c r="I6" s="108"/>
    </row>
    <row r="7" spans="1:9" x14ac:dyDescent="0.25">
      <c r="A7" s="361"/>
      <c r="B7" s="47"/>
      <c r="C7" s="364"/>
      <c r="D7" s="151" t="s">
        <v>34</v>
      </c>
      <c r="E7" s="152" t="s">
        <v>100</v>
      </c>
      <c r="F7" s="153" t="s">
        <v>35</v>
      </c>
      <c r="G7" s="154" t="s">
        <v>36</v>
      </c>
      <c r="H7" s="364"/>
      <c r="I7" s="108"/>
    </row>
    <row r="8" spans="1:9" ht="15.75" customHeight="1" x14ac:dyDescent="0.25">
      <c r="A8" s="155" t="s">
        <v>37</v>
      </c>
      <c r="B8" s="156"/>
      <c r="C8" s="157">
        <v>0</v>
      </c>
      <c r="D8" s="158"/>
      <c r="E8" s="157"/>
      <c r="F8" s="158"/>
      <c r="G8" s="157"/>
      <c r="H8" s="159" t="str">
        <f>IF(C8&gt;0,C8+D8+E8-F8-G8,"")</f>
        <v/>
      </c>
      <c r="I8" s="108"/>
    </row>
    <row r="9" spans="1:9" x14ac:dyDescent="0.25">
      <c r="A9" s="160" t="s">
        <v>38</v>
      </c>
      <c r="B9" s="161"/>
      <c r="C9" s="162">
        <v>0</v>
      </c>
      <c r="D9" s="163"/>
      <c r="E9" s="162"/>
      <c r="F9" s="163"/>
      <c r="G9" s="162"/>
      <c r="H9" s="164" t="str">
        <f t="shared" ref="H9:H19" si="0">IF(C9&gt;0,C9+D9+E9-F9-G9,"")</f>
        <v/>
      </c>
      <c r="I9" s="108"/>
    </row>
    <row r="10" spans="1:9" x14ac:dyDescent="0.25">
      <c r="A10" s="160" t="s">
        <v>39</v>
      </c>
      <c r="B10" s="161"/>
      <c r="C10" s="162">
        <v>0</v>
      </c>
      <c r="D10" s="163"/>
      <c r="E10" s="162"/>
      <c r="F10" s="163"/>
      <c r="G10" s="162"/>
      <c r="H10" s="164" t="str">
        <f t="shared" si="0"/>
        <v/>
      </c>
      <c r="I10" s="108"/>
    </row>
    <row r="11" spans="1:9" x14ac:dyDescent="0.25">
      <c r="A11" s="160" t="s">
        <v>40</v>
      </c>
      <c r="B11" s="161"/>
      <c r="C11" s="162">
        <v>0</v>
      </c>
      <c r="D11" s="163"/>
      <c r="E11" s="162"/>
      <c r="F11" s="163"/>
      <c r="G11" s="162"/>
      <c r="H11" s="164" t="str">
        <f t="shared" si="0"/>
        <v/>
      </c>
      <c r="I11" s="108"/>
    </row>
    <row r="12" spans="1:9" x14ac:dyDescent="0.25">
      <c r="A12" s="160" t="s">
        <v>41</v>
      </c>
      <c r="B12" s="161"/>
      <c r="C12" s="162">
        <v>0</v>
      </c>
      <c r="D12" s="163"/>
      <c r="E12" s="162"/>
      <c r="F12" s="163"/>
      <c r="G12" s="162"/>
      <c r="H12" s="164" t="str">
        <f t="shared" si="0"/>
        <v/>
      </c>
      <c r="I12" s="108"/>
    </row>
    <row r="13" spans="1:9" x14ac:dyDescent="0.25">
      <c r="A13" s="160" t="s">
        <v>42</v>
      </c>
      <c r="B13" s="161"/>
      <c r="C13" s="162">
        <v>0</v>
      </c>
      <c r="D13" s="163"/>
      <c r="E13" s="162"/>
      <c r="F13" s="163"/>
      <c r="G13" s="162"/>
      <c r="H13" s="164" t="str">
        <f t="shared" si="0"/>
        <v/>
      </c>
      <c r="I13" s="108"/>
    </row>
    <row r="14" spans="1:9" x14ac:dyDescent="0.25">
      <c r="A14" s="160" t="s">
        <v>43</v>
      </c>
      <c r="B14" s="161"/>
      <c r="C14" s="162">
        <v>0</v>
      </c>
      <c r="D14" s="163"/>
      <c r="E14" s="162"/>
      <c r="F14" s="163"/>
      <c r="G14" s="162"/>
      <c r="H14" s="164" t="str">
        <f t="shared" si="0"/>
        <v/>
      </c>
      <c r="I14" s="108"/>
    </row>
    <row r="15" spans="1:9" x14ac:dyDescent="0.25">
      <c r="A15" s="160" t="s">
        <v>44</v>
      </c>
      <c r="B15" s="161"/>
      <c r="C15" s="162">
        <v>0</v>
      </c>
      <c r="D15" s="163"/>
      <c r="E15" s="162"/>
      <c r="F15" s="163"/>
      <c r="G15" s="162"/>
      <c r="H15" s="164" t="str">
        <f t="shared" si="0"/>
        <v/>
      </c>
      <c r="I15" s="108"/>
    </row>
    <row r="16" spans="1:9" x14ac:dyDescent="0.25">
      <c r="A16" s="160" t="s">
        <v>45</v>
      </c>
      <c r="B16" s="161"/>
      <c r="C16" s="162">
        <v>0</v>
      </c>
      <c r="D16" s="163"/>
      <c r="E16" s="162"/>
      <c r="F16" s="163"/>
      <c r="G16" s="162"/>
      <c r="H16" s="164" t="str">
        <f t="shared" si="0"/>
        <v/>
      </c>
      <c r="I16" s="108"/>
    </row>
    <row r="17" spans="1:10" x14ac:dyDescent="0.25">
      <c r="A17" s="160" t="s">
        <v>46</v>
      </c>
      <c r="B17" s="161"/>
      <c r="C17" s="162">
        <v>0</v>
      </c>
      <c r="D17" s="163"/>
      <c r="E17" s="162"/>
      <c r="F17" s="163"/>
      <c r="G17" s="162"/>
      <c r="H17" s="164" t="str">
        <f t="shared" si="0"/>
        <v/>
      </c>
      <c r="I17" s="108"/>
    </row>
    <row r="18" spans="1:10" x14ac:dyDescent="0.25">
      <c r="A18" s="160" t="s">
        <v>47</v>
      </c>
      <c r="B18" s="161"/>
      <c r="C18" s="162">
        <v>0</v>
      </c>
      <c r="D18" s="163"/>
      <c r="E18" s="162"/>
      <c r="F18" s="163"/>
      <c r="G18" s="162"/>
      <c r="H18" s="164" t="str">
        <f t="shared" si="0"/>
        <v/>
      </c>
      <c r="I18" s="108"/>
    </row>
    <row r="19" spans="1:10" x14ac:dyDescent="0.25">
      <c r="A19" s="165" t="s">
        <v>48</v>
      </c>
      <c r="B19" s="166"/>
      <c r="C19" s="167">
        <v>0</v>
      </c>
      <c r="D19" s="168"/>
      <c r="E19" s="167"/>
      <c r="F19" s="168"/>
      <c r="G19" s="167"/>
      <c r="H19" s="169" t="str">
        <f t="shared" si="0"/>
        <v/>
      </c>
      <c r="I19" s="108"/>
    </row>
    <row r="20" spans="1:10" x14ac:dyDescent="0.25">
      <c r="A20" s="170" t="s">
        <v>49</v>
      </c>
      <c r="B20" s="171"/>
      <c r="C20" s="172">
        <f t="shared" ref="C20:E20" si="1">SUM(C8:C19)</f>
        <v>0</v>
      </c>
      <c r="D20" s="173">
        <f t="shared" si="1"/>
        <v>0</v>
      </c>
      <c r="E20" s="174">
        <f t="shared" si="1"/>
        <v>0</v>
      </c>
      <c r="F20" s="175">
        <f>SUM(F8:F19)</f>
        <v>0</v>
      </c>
      <c r="G20" s="176">
        <f>SUM(G8:G19)</f>
        <v>0</v>
      </c>
      <c r="H20" s="172">
        <f>SUM(H8:H19)</f>
        <v>0</v>
      </c>
      <c r="I20" s="108"/>
    </row>
    <row r="21" spans="1:10" x14ac:dyDescent="0.25">
      <c r="A21" s="160" t="s">
        <v>50</v>
      </c>
      <c r="B21" s="177"/>
      <c r="C21" s="371"/>
      <c r="D21" s="372"/>
      <c r="E21" s="372"/>
      <c r="F21" s="178" t="str">
        <f>IF(F20=0,"0",AVERAGE(F8:F19))</f>
        <v>0</v>
      </c>
      <c r="G21" s="179" t="str">
        <f>IF(G20=0,"0",AVERAGE(G8:G19))</f>
        <v>0</v>
      </c>
      <c r="H21" s="180" t="str">
        <f>IF(H20=0,"",AVERAGE(H8:H19))</f>
        <v/>
      </c>
      <c r="I21" s="108"/>
    </row>
    <row r="22" spans="1:10" ht="15" customHeight="1" x14ac:dyDescent="0.25">
      <c r="A22" s="160" t="s">
        <v>51</v>
      </c>
      <c r="B22" s="181"/>
      <c r="C22" s="373"/>
      <c r="D22" s="374"/>
      <c r="E22" s="374"/>
      <c r="F22" s="312"/>
      <c r="G22" s="377"/>
      <c r="H22" s="180" t="str">
        <f>IF(B22="ja",H21/12,"")</f>
        <v/>
      </c>
      <c r="I22" s="108"/>
    </row>
    <row r="23" spans="1:10" ht="15" customHeight="1" x14ac:dyDescent="0.25">
      <c r="A23" s="160" t="s">
        <v>150</v>
      </c>
      <c r="B23" s="182"/>
      <c r="C23" s="373"/>
      <c r="D23" s="374"/>
      <c r="E23" s="374"/>
      <c r="F23" s="374"/>
      <c r="G23" s="377"/>
      <c r="H23" s="183">
        <v>0</v>
      </c>
      <c r="I23" s="108"/>
    </row>
    <row r="24" spans="1:10" ht="15" customHeight="1" x14ac:dyDescent="0.25">
      <c r="A24" s="184" t="s">
        <v>52</v>
      </c>
      <c r="B24" s="185"/>
      <c r="C24" s="373"/>
      <c r="D24" s="374"/>
      <c r="E24" s="374"/>
      <c r="F24" s="374"/>
      <c r="G24" s="377"/>
      <c r="H24" s="183">
        <v>0</v>
      </c>
      <c r="I24" s="108"/>
    </row>
    <row r="25" spans="1:10" ht="15" customHeight="1" x14ac:dyDescent="0.25">
      <c r="A25" s="288" t="s">
        <v>3</v>
      </c>
      <c r="B25" s="186"/>
      <c r="C25" s="373"/>
      <c r="D25" s="374"/>
      <c r="E25" s="374"/>
      <c r="F25" s="312"/>
      <c r="G25" s="377"/>
      <c r="H25" s="183">
        <v>0</v>
      </c>
      <c r="I25" s="108"/>
    </row>
    <row r="26" spans="1:10" ht="28.5" customHeight="1" x14ac:dyDescent="0.25">
      <c r="A26" s="187" t="s">
        <v>145</v>
      </c>
      <c r="B26" s="188"/>
      <c r="C26" s="373"/>
      <c r="D26" s="374"/>
      <c r="E26" s="374"/>
      <c r="F26" s="289">
        <v>12</v>
      </c>
      <c r="G26" s="290">
        <v>12</v>
      </c>
      <c r="H26" s="189">
        <v>12</v>
      </c>
      <c r="I26" s="108"/>
    </row>
    <row r="27" spans="1:10" ht="15" thickBot="1" x14ac:dyDescent="0.3">
      <c r="A27" s="190" t="s">
        <v>144</v>
      </c>
      <c r="B27" s="191"/>
      <c r="C27" s="373"/>
      <c r="D27" s="374"/>
      <c r="E27" s="374"/>
      <c r="F27" s="378"/>
      <c r="G27" s="379"/>
      <c r="H27" s="192">
        <f>SUM(H21:H22)+(H23/H26)</f>
        <v>0</v>
      </c>
      <c r="I27" s="108"/>
    </row>
    <row r="28" spans="1:10" ht="19.5" customHeight="1" thickBot="1" x14ac:dyDescent="0.3">
      <c r="A28" s="193" t="s">
        <v>149</v>
      </c>
      <c r="B28" s="194"/>
      <c r="C28" s="375"/>
      <c r="D28" s="376"/>
      <c r="E28" s="376"/>
      <c r="F28" s="195">
        <f>F21*F26</f>
        <v>0</v>
      </c>
      <c r="G28" s="195">
        <f>G21*G26</f>
        <v>0</v>
      </c>
      <c r="H28" s="195">
        <f>(H27*H26)+SUM(H24:H25)</f>
        <v>0</v>
      </c>
      <c r="I28" s="107"/>
    </row>
    <row r="29" spans="1:10" x14ac:dyDescent="0.25">
      <c r="A29" s="44"/>
      <c r="B29" s="197"/>
      <c r="C29" s="197"/>
      <c r="D29" s="197"/>
      <c r="E29" s="197"/>
      <c r="F29" s="197"/>
      <c r="G29" s="197"/>
      <c r="H29" s="198"/>
      <c r="I29" s="112"/>
      <c r="J29" s="78"/>
    </row>
    <row r="30" spans="1:10" x14ac:dyDescent="0.25">
      <c r="A30" s="345" t="s">
        <v>169</v>
      </c>
      <c r="B30" s="346"/>
      <c r="C30" s="346"/>
      <c r="D30" s="346"/>
      <c r="E30" s="346"/>
      <c r="F30" s="346"/>
      <c r="G30" s="346"/>
      <c r="H30" s="346"/>
      <c r="I30" s="347"/>
      <c r="J30" s="78"/>
    </row>
    <row r="31" spans="1:10" x14ac:dyDescent="0.25">
      <c r="A31" s="348"/>
      <c r="B31" s="349"/>
      <c r="C31" s="349"/>
      <c r="D31" s="349"/>
      <c r="E31" s="349"/>
      <c r="F31" s="349"/>
      <c r="G31" s="349"/>
      <c r="H31" s="349"/>
      <c r="I31" s="350"/>
      <c r="J31" s="78"/>
    </row>
    <row r="32" spans="1:10" x14ac:dyDescent="0.25">
      <c r="A32" s="348"/>
      <c r="B32" s="349"/>
      <c r="C32" s="349"/>
      <c r="D32" s="349"/>
      <c r="E32" s="349"/>
      <c r="F32" s="349"/>
      <c r="G32" s="349"/>
      <c r="H32" s="349"/>
      <c r="I32" s="350"/>
      <c r="J32" s="78"/>
    </row>
    <row r="33" spans="1:10" x14ac:dyDescent="0.25">
      <c r="A33" s="348"/>
      <c r="B33" s="349"/>
      <c r="C33" s="349"/>
      <c r="D33" s="349"/>
      <c r="E33" s="349"/>
      <c r="F33" s="349"/>
      <c r="G33" s="349"/>
      <c r="H33" s="349"/>
      <c r="I33" s="350"/>
      <c r="J33" s="78"/>
    </row>
    <row r="34" spans="1:10" x14ac:dyDescent="0.25">
      <c r="A34" s="348"/>
      <c r="B34" s="349"/>
      <c r="C34" s="349"/>
      <c r="D34" s="349"/>
      <c r="E34" s="349"/>
      <c r="F34" s="349"/>
      <c r="G34" s="349"/>
      <c r="H34" s="349"/>
      <c r="I34" s="350"/>
      <c r="J34" s="78"/>
    </row>
    <row r="35" spans="1:10" ht="14.25" customHeight="1" x14ac:dyDescent="0.25">
      <c r="A35" s="351"/>
      <c r="B35" s="352"/>
      <c r="C35" s="352"/>
      <c r="D35" s="352"/>
      <c r="E35" s="352"/>
      <c r="F35" s="352"/>
      <c r="G35" s="352"/>
      <c r="H35" s="352"/>
      <c r="I35" s="353"/>
      <c r="J35" s="78"/>
    </row>
    <row r="36" spans="1:10" ht="14.25" customHeight="1" x14ac:dyDescent="0.25">
      <c r="A36" s="240"/>
      <c r="B36" s="240"/>
      <c r="C36" s="240"/>
      <c r="D36" s="240"/>
      <c r="E36" s="240"/>
      <c r="F36" s="240"/>
      <c r="G36" s="240"/>
      <c r="H36" s="240"/>
      <c r="I36" s="240"/>
      <c r="J36" s="78"/>
    </row>
    <row r="37" spans="1:10" ht="22.5" hidden="1" customHeight="1" x14ac:dyDescent="0.25">
      <c r="A37" s="55" t="s">
        <v>147</v>
      </c>
      <c r="B37" s="55"/>
      <c r="C37" s="55"/>
      <c r="D37" s="55"/>
      <c r="H37" s="77"/>
      <c r="I37" s="72"/>
      <c r="J37" s="78"/>
    </row>
    <row r="38" spans="1:10" ht="14.25" hidden="1" customHeight="1" x14ac:dyDescent="0.25">
      <c r="A38" s="22" t="s">
        <v>148</v>
      </c>
      <c r="H38" s="77"/>
      <c r="I38" s="72"/>
      <c r="J38" s="78"/>
    </row>
    <row r="39" spans="1:10" ht="14.25" hidden="1" customHeight="1" x14ac:dyDescent="0.25">
      <c r="H39" s="77"/>
      <c r="I39" s="72"/>
      <c r="J39" s="78"/>
    </row>
    <row r="40" spans="1:10" hidden="1" x14ac:dyDescent="0.25">
      <c r="A40" s="22">
        <v>1</v>
      </c>
      <c r="H40" s="77"/>
      <c r="I40" s="72"/>
      <c r="J40" s="78"/>
    </row>
    <row r="41" spans="1:10" hidden="1" x14ac:dyDescent="0.25">
      <c r="A41" s="22">
        <v>2</v>
      </c>
      <c r="H41" s="77"/>
      <c r="I41" s="72"/>
      <c r="J41" s="78"/>
    </row>
    <row r="42" spans="1:10" hidden="1" x14ac:dyDescent="0.25">
      <c r="A42" s="22">
        <v>3</v>
      </c>
      <c r="H42" s="77"/>
      <c r="I42" s="72"/>
      <c r="J42" s="78"/>
    </row>
    <row r="43" spans="1:10" hidden="1" x14ac:dyDescent="0.25">
      <c r="A43" s="22">
        <v>4</v>
      </c>
      <c r="H43" s="77"/>
      <c r="I43" s="72"/>
      <c r="J43" s="78"/>
    </row>
    <row r="44" spans="1:10" hidden="1" x14ac:dyDescent="0.25">
      <c r="A44" s="22">
        <v>5</v>
      </c>
      <c r="H44" s="77"/>
      <c r="I44" s="72"/>
      <c r="J44" s="78"/>
    </row>
    <row r="45" spans="1:10" hidden="1" x14ac:dyDescent="0.25">
      <c r="A45" s="22">
        <v>6</v>
      </c>
      <c r="H45" s="77"/>
      <c r="I45" s="72"/>
      <c r="J45" s="78"/>
    </row>
    <row r="46" spans="1:10" hidden="1" x14ac:dyDescent="0.25">
      <c r="A46" s="22">
        <v>7</v>
      </c>
      <c r="H46" s="77"/>
      <c r="I46" s="72"/>
      <c r="J46" s="78"/>
    </row>
    <row r="47" spans="1:10" hidden="1" x14ac:dyDescent="0.25">
      <c r="A47" s="22">
        <v>8</v>
      </c>
      <c r="H47" s="77"/>
      <c r="I47" s="72"/>
      <c r="J47" s="78"/>
    </row>
    <row r="48" spans="1:10" hidden="1" x14ac:dyDescent="0.25">
      <c r="A48" s="22">
        <v>9</v>
      </c>
      <c r="H48" s="77"/>
      <c r="I48" s="73"/>
      <c r="J48" s="78"/>
    </row>
    <row r="49" spans="1:10" hidden="1" x14ac:dyDescent="0.25">
      <c r="A49" s="22">
        <v>10</v>
      </c>
      <c r="H49" s="77"/>
      <c r="I49" s="75"/>
      <c r="J49" s="78"/>
    </row>
    <row r="50" spans="1:10" hidden="1" x14ac:dyDescent="0.25">
      <c r="A50" s="22">
        <v>11</v>
      </c>
      <c r="H50" s="77"/>
      <c r="I50" s="73"/>
      <c r="J50" s="78"/>
    </row>
    <row r="51" spans="1:10" hidden="1" x14ac:dyDescent="0.25">
      <c r="A51" s="22">
        <v>12</v>
      </c>
      <c r="H51" s="77"/>
      <c r="I51" s="75"/>
      <c r="J51" s="78"/>
    </row>
    <row r="52" spans="1:10" ht="15" hidden="1" x14ac:dyDescent="0.25">
      <c r="H52" s="77"/>
      <c r="I52" s="76"/>
      <c r="J52" s="78"/>
    </row>
    <row r="53" spans="1:10" hidden="1" x14ac:dyDescent="0.25">
      <c r="H53" s="77"/>
      <c r="I53" s="79"/>
      <c r="J53" s="78"/>
    </row>
    <row r="54" spans="1:10" x14ac:dyDescent="0.25">
      <c r="H54" s="77"/>
      <c r="I54" s="79"/>
      <c r="J54" s="78"/>
    </row>
  </sheetData>
  <sheetProtection algorithmName="SHA-512" hashValue="A5zZwZjwA2TGZd/dRpmhARed4AThZHss83iNqSkf+7HdGmdJDd1h8Lj8bw+ZBKdayCFfgW3IlQjVOwHlkXX+lQ==" saltValue="YxKrogH0LPIc0/jsuI2fsg==" spinCount="100000" sheet="1" objects="1" scenarios="1"/>
  <mergeCells count="14">
    <mergeCell ref="A30:I35"/>
    <mergeCell ref="A1:H1"/>
    <mergeCell ref="B2:H2"/>
    <mergeCell ref="A5:A7"/>
    <mergeCell ref="C5:C7"/>
    <mergeCell ref="D5:G5"/>
    <mergeCell ref="H5:H7"/>
    <mergeCell ref="D6:E6"/>
    <mergeCell ref="F6:G6"/>
    <mergeCell ref="C21:E28"/>
    <mergeCell ref="F22:G25"/>
    <mergeCell ref="F27:G27"/>
    <mergeCell ref="B3:H3"/>
    <mergeCell ref="A4:H4"/>
  </mergeCells>
  <dataValidations count="6">
    <dataValidation type="list" showInputMessage="1" showErrorMessage="1" errorTitle="Ungültige Eingabe!" error="Wählen Sie Ja oder Nein aus. " promptTitle="Anteil 13. ML/Monat" prompt="Ja oder Nein wählen" sqref="B22">
      <formula1>$A$37:$A$38</formula1>
    </dataValidation>
    <dataValidation type="list" showInputMessage="1" showErrorMessage="1" errorTitle="Ungültiger Wert" error="Zahl von 1 - 12 auswählen" promptTitle="Anzahl Monate" prompt="Anzahl Monate innerhalb des laufenden Jahres, in welchen Lohn erzielt wurde bzw. voraussichtlich wird" sqref="H26">
      <formula1>$A$40:$A$51</formula1>
    </dataValidation>
    <dataValidation type="decimal" operator="greaterThan" allowBlank="1" showInputMessage="1" showErrorMessage="1" error="Monate ohne Anspruch auf besoSozZ nicht ausfüllen/leer lassen" prompt="Monate ohne Anspruch auf besoSozZ nicht ausfüllen/leer lassen" sqref="G8:G19">
      <formula1>0</formula1>
    </dataValidation>
    <dataValidation type="decimal" operator="greaterThan" allowBlank="1" showInputMessage="1" showErrorMessage="1" error="Monate ohne Anspruch auf KZ/AZ nicht ausfüllen/leer lassen" prompt="Monate ohne Anspruch auf KZ/AZ nicht ausfüllen/leer lassen" sqref="F8:F19">
      <formula1>0</formula1>
    </dataValidation>
    <dataValidation type="list" showInputMessage="1" showErrorMessage="1" errorTitle="Ungültiger Wert" error="Zahl von 1 - 12 auswählen" promptTitle="Anzahl Monate" prompt="Anzahl Monate innerhalb des laufenden Jahres, in welchen in welchen besoSozZ ausbezahlt wurden bzw. voraussichtlich werden" sqref="G26">
      <formula1>$A$40:$A$51</formula1>
    </dataValidation>
    <dataValidation type="list" showInputMessage="1" showErrorMessage="1" errorTitle="Ungültiger Wert" error="Zahl von 1 - 12 auswählen" promptTitle="Anzahl Monate" prompt="Anzahl Monate innerhalb des laufenden Jahres, in welchen KZ/AZ ausbezahlt wurden bzw. voraussichtlich werden" sqref="F26">
      <formula1>$A$40:$A$51</formula1>
    </dataValidation>
  </dataValidations>
  <pageMargins left="0.70866141732283472" right="0.70866141732283472" top="0.78740157480314965" bottom="0.78740157480314965" header="0.31496062992125984" footer="0.31496062992125984"/>
  <pageSetup paperSize="9" scale="72"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pageSetUpPr fitToPage="1"/>
  </sheetPr>
  <dimension ref="A1:I47"/>
  <sheetViews>
    <sheetView zoomScaleNormal="100" workbookViewId="0">
      <selection sqref="A1:C1"/>
    </sheetView>
  </sheetViews>
  <sheetFormatPr baseColWidth="10" defaultRowHeight="14.25" x14ac:dyDescent="0.25"/>
  <cols>
    <col min="1" max="1" width="9.7109375" style="49" customWidth="1"/>
    <col min="2" max="2" width="79.42578125" style="49" customWidth="1"/>
    <col min="3" max="3" width="21.140625" style="50" customWidth="1"/>
    <col min="4" max="4" width="34.28515625" style="22" customWidth="1"/>
    <col min="5" max="16384" width="11.42578125" style="49"/>
  </cols>
  <sheetData>
    <row r="1" spans="1:4" ht="60.75" customHeight="1" x14ac:dyDescent="0.25">
      <c r="A1" s="386" t="s">
        <v>162</v>
      </c>
      <c r="B1" s="319"/>
      <c r="C1" s="319"/>
      <c r="D1" s="133" t="s">
        <v>169</v>
      </c>
    </row>
    <row r="2" spans="1:4" ht="15.75" customHeight="1" x14ac:dyDescent="0.25">
      <c r="A2" s="68" t="s">
        <v>98</v>
      </c>
      <c r="B2" s="69" t="str">
        <f>'Berechnung (Teil-)Bevorschussun'!D3</f>
        <v>Hans Muster</v>
      </c>
      <c r="C2" s="208"/>
      <c r="D2" s="273"/>
    </row>
    <row r="3" spans="1:4" ht="33" customHeight="1" x14ac:dyDescent="0.25">
      <c r="A3" s="25"/>
      <c r="B3" s="26"/>
      <c r="C3" s="26"/>
      <c r="D3" s="108"/>
    </row>
    <row r="4" spans="1:4" ht="16.5" customHeight="1" x14ac:dyDescent="0.25">
      <c r="A4" s="135"/>
      <c r="B4" s="30" t="s">
        <v>77</v>
      </c>
      <c r="C4" s="90">
        <v>0</v>
      </c>
      <c r="D4" s="108"/>
    </row>
    <row r="5" spans="1:4" ht="16.5" customHeight="1" x14ac:dyDescent="0.25">
      <c r="A5" s="135"/>
      <c r="B5" s="30" t="s">
        <v>82</v>
      </c>
      <c r="C5" s="90">
        <v>0</v>
      </c>
      <c r="D5" s="108"/>
    </row>
    <row r="6" spans="1:4" ht="16.5" customHeight="1" x14ac:dyDescent="0.25">
      <c r="A6" s="135"/>
      <c r="B6" s="30" t="s">
        <v>78</v>
      </c>
      <c r="C6" s="90">
        <v>0</v>
      </c>
      <c r="D6" s="108"/>
    </row>
    <row r="7" spans="1:4" ht="16.5" customHeight="1" x14ac:dyDescent="0.25">
      <c r="A7" s="135"/>
      <c r="B7" s="30" t="s">
        <v>24</v>
      </c>
      <c r="C7" s="90">
        <v>0</v>
      </c>
      <c r="D7" s="108"/>
    </row>
    <row r="8" spans="1:4" ht="16.5" customHeight="1" x14ac:dyDescent="0.25">
      <c r="A8" s="135"/>
      <c r="B8" s="30" t="s">
        <v>113</v>
      </c>
      <c r="C8" s="90">
        <v>0</v>
      </c>
      <c r="D8" s="108"/>
    </row>
    <row r="9" spans="1:4" ht="16.5" customHeight="1" x14ac:dyDescent="0.25">
      <c r="A9" s="135"/>
      <c r="B9" s="30"/>
      <c r="C9" s="35"/>
      <c r="D9" s="108"/>
    </row>
    <row r="10" spans="1:4" ht="16.5" customHeight="1" x14ac:dyDescent="0.25">
      <c r="A10" s="135"/>
      <c r="B10" s="30" t="s">
        <v>4</v>
      </c>
      <c r="C10" s="215">
        <f>SUM(C4:C9)</f>
        <v>0</v>
      </c>
      <c r="D10" s="108"/>
    </row>
    <row r="11" spans="1:4" ht="16.5" customHeight="1" x14ac:dyDescent="0.25">
      <c r="A11" s="135"/>
      <c r="B11" s="30"/>
      <c r="C11" s="35"/>
      <c r="D11" s="108"/>
    </row>
    <row r="12" spans="1:4" ht="16.5" customHeight="1" x14ac:dyDescent="0.25">
      <c r="A12" s="135"/>
      <c r="B12" s="30" t="s">
        <v>74</v>
      </c>
      <c r="C12" s="35"/>
      <c r="D12" s="108"/>
    </row>
    <row r="13" spans="1:4" ht="16.5" customHeight="1" x14ac:dyDescent="0.25">
      <c r="A13" s="135"/>
      <c r="B13" s="30" t="s">
        <v>79</v>
      </c>
      <c r="C13" s="90">
        <v>0</v>
      </c>
      <c r="D13" s="108"/>
    </row>
    <row r="14" spans="1:4" ht="16.5" customHeight="1" x14ac:dyDescent="0.25">
      <c r="A14" s="135"/>
      <c r="B14" s="30"/>
      <c r="C14" s="35"/>
      <c r="D14" s="108"/>
    </row>
    <row r="15" spans="1:4" ht="16.5" customHeight="1" x14ac:dyDescent="0.25">
      <c r="A15" s="137" t="s">
        <v>81</v>
      </c>
      <c r="B15" s="138" t="s">
        <v>80</v>
      </c>
      <c r="C15" s="216">
        <f>SUM(C10)-C13</f>
        <v>0</v>
      </c>
      <c r="D15" s="108"/>
    </row>
    <row r="16" spans="1:4" ht="16.5" customHeight="1" x14ac:dyDescent="0.25">
      <c r="A16" s="140"/>
      <c r="B16" s="114"/>
      <c r="C16" s="217"/>
      <c r="D16" s="108"/>
    </row>
    <row r="17" spans="1:4" ht="16.5" customHeight="1" x14ac:dyDescent="0.25">
      <c r="A17" s="42"/>
      <c r="B17" s="42"/>
      <c r="C17" s="98"/>
      <c r="D17" s="108"/>
    </row>
    <row r="18" spans="1:4" ht="16.5" customHeight="1" x14ac:dyDescent="0.25">
      <c r="A18" s="89"/>
      <c r="B18" s="142"/>
      <c r="C18" s="12"/>
      <c r="D18" s="108"/>
    </row>
    <row r="19" spans="1:4" ht="16.5" customHeight="1" x14ac:dyDescent="0.25">
      <c r="A19" s="135"/>
      <c r="B19" s="30" t="s">
        <v>84</v>
      </c>
      <c r="C19" s="35"/>
      <c r="D19" s="108"/>
    </row>
    <row r="20" spans="1:4" ht="16.5" customHeight="1" x14ac:dyDescent="0.25">
      <c r="A20" s="135"/>
      <c r="B20" s="30" t="s">
        <v>104</v>
      </c>
      <c r="C20" s="35"/>
      <c r="D20" s="108"/>
    </row>
    <row r="21" spans="1:4" ht="16.5" customHeight="1" x14ac:dyDescent="0.25">
      <c r="A21" s="135"/>
      <c r="B21" s="30"/>
      <c r="C21" s="35"/>
      <c r="D21" s="108"/>
    </row>
    <row r="22" spans="1:4" ht="16.5" customHeight="1" x14ac:dyDescent="0.25">
      <c r="A22" s="135"/>
      <c r="B22" s="30" t="s">
        <v>75</v>
      </c>
      <c r="C22" s="35"/>
      <c r="D22" s="108"/>
    </row>
    <row r="23" spans="1:4" ht="16.5" customHeight="1" x14ac:dyDescent="0.25">
      <c r="A23" s="135"/>
      <c r="B23" s="30" t="s">
        <v>192</v>
      </c>
      <c r="C23" s="90">
        <v>0</v>
      </c>
      <c r="D23" s="108"/>
    </row>
    <row r="24" spans="1:4" ht="30" customHeight="1" x14ac:dyDescent="0.25">
      <c r="A24" s="135"/>
      <c r="B24" s="144" t="s">
        <v>193</v>
      </c>
      <c r="C24" s="90">
        <v>0</v>
      </c>
      <c r="D24" s="108"/>
    </row>
    <row r="25" spans="1:4" ht="16.5" customHeight="1" x14ac:dyDescent="0.25">
      <c r="A25" s="135"/>
      <c r="B25" s="30"/>
      <c r="C25" s="35"/>
      <c r="D25" s="108"/>
    </row>
    <row r="26" spans="1:4" ht="16.5" customHeight="1" x14ac:dyDescent="0.25">
      <c r="A26" s="135"/>
      <c r="B26" s="30" t="s">
        <v>85</v>
      </c>
      <c r="C26" s="35"/>
      <c r="D26" s="108"/>
    </row>
    <row r="27" spans="1:4" ht="16.5" customHeight="1" x14ac:dyDescent="0.25">
      <c r="A27" s="135"/>
      <c r="B27" s="30" t="s">
        <v>190</v>
      </c>
      <c r="C27" s="90">
        <v>0</v>
      </c>
      <c r="D27" s="108"/>
    </row>
    <row r="28" spans="1:4" ht="30" customHeight="1" x14ac:dyDescent="0.25">
      <c r="A28" s="135"/>
      <c r="B28" s="94" t="s">
        <v>191</v>
      </c>
      <c r="C28" s="90">
        <v>0</v>
      </c>
      <c r="D28" s="108"/>
    </row>
    <row r="29" spans="1:4" ht="16.5" customHeight="1" x14ac:dyDescent="0.25">
      <c r="A29" s="135"/>
      <c r="B29" s="30"/>
      <c r="C29" s="218"/>
      <c r="D29" s="125"/>
    </row>
    <row r="30" spans="1:4" ht="16.5" customHeight="1" x14ac:dyDescent="0.25">
      <c r="A30" s="135"/>
      <c r="B30" s="30" t="s">
        <v>86</v>
      </c>
      <c r="C30" s="90">
        <v>0</v>
      </c>
      <c r="D30" s="125"/>
    </row>
    <row r="31" spans="1:4" ht="16.5" customHeight="1" x14ac:dyDescent="0.25">
      <c r="A31" s="135"/>
      <c r="B31" s="38"/>
      <c r="C31" s="35"/>
      <c r="D31" s="125"/>
    </row>
    <row r="32" spans="1:4" ht="16.5" customHeight="1" x14ac:dyDescent="0.25">
      <c r="A32" s="137" t="s">
        <v>83</v>
      </c>
      <c r="B32" s="138" t="s">
        <v>76</v>
      </c>
      <c r="C32" s="216">
        <f>SUM(C19:C30)</f>
        <v>0</v>
      </c>
      <c r="D32" s="125"/>
    </row>
    <row r="33" spans="1:9" ht="16.5" customHeight="1" x14ac:dyDescent="0.25">
      <c r="A33" s="140"/>
      <c r="B33" s="114"/>
      <c r="C33" s="217"/>
      <c r="D33" s="129"/>
    </row>
    <row r="34" spans="1:9" ht="16.5" customHeight="1" x14ac:dyDescent="0.25">
      <c r="A34" s="42"/>
      <c r="B34" s="42"/>
      <c r="C34" s="98"/>
      <c r="D34" s="44"/>
    </row>
    <row r="35" spans="1:9" ht="7.5" customHeight="1" x14ac:dyDescent="0.25">
      <c r="A35" s="387" t="s">
        <v>87</v>
      </c>
      <c r="B35" s="146"/>
      <c r="C35" s="6"/>
      <c r="D35" s="390"/>
    </row>
    <row r="36" spans="1:9" x14ac:dyDescent="0.25">
      <c r="A36" s="388"/>
      <c r="B36" s="147" t="s">
        <v>88</v>
      </c>
      <c r="C36" s="148">
        <f>MIN(C32,C15)</f>
        <v>0</v>
      </c>
      <c r="D36" s="391"/>
    </row>
    <row r="37" spans="1:9" x14ac:dyDescent="0.25">
      <c r="A37" s="388"/>
      <c r="B37" s="147" t="s">
        <v>89</v>
      </c>
      <c r="C37" s="149">
        <f>IF(C36&lt;0,"CHF                 0.00",C36)</f>
        <v>0</v>
      </c>
      <c r="D37" s="391"/>
    </row>
    <row r="38" spans="1:9" ht="9" customHeight="1" x14ac:dyDescent="0.25">
      <c r="A38" s="389"/>
      <c r="B38" s="150"/>
      <c r="C38" s="82"/>
      <c r="D38" s="392"/>
    </row>
    <row r="39" spans="1:9" x14ac:dyDescent="0.25">
      <c r="A39" s="42"/>
      <c r="B39" s="42"/>
      <c r="C39" s="98"/>
      <c r="D39" s="44"/>
      <c r="E39" s="51"/>
      <c r="F39" s="51"/>
      <c r="G39" s="51"/>
      <c r="H39" s="51"/>
      <c r="I39" s="51"/>
    </row>
    <row r="40" spans="1:9" x14ac:dyDescent="0.25">
      <c r="A40" s="345" t="s">
        <v>169</v>
      </c>
      <c r="B40" s="346"/>
      <c r="C40" s="346"/>
      <c r="D40" s="347"/>
      <c r="E40" s="105"/>
      <c r="F40" s="105"/>
      <c r="G40" s="105"/>
      <c r="H40" s="105"/>
      <c r="I40" s="105"/>
    </row>
    <row r="41" spans="1:9" x14ac:dyDescent="0.25">
      <c r="A41" s="348"/>
      <c r="B41" s="349"/>
      <c r="C41" s="349"/>
      <c r="D41" s="350"/>
      <c r="E41" s="105"/>
      <c r="F41" s="105"/>
      <c r="G41" s="105"/>
      <c r="H41" s="105"/>
      <c r="I41" s="105"/>
    </row>
    <row r="42" spans="1:9" x14ac:dyDescent="0.25">
      <c r="A42" s="348"/>
      <c r="B42" s="349"/>
      <c r="C42" s="349"/>
      <c r="D42" s="350"/>
      <c r="E42" s="105"/>
      <c r="F42" s="105"/>
      <c r="G42" s="105"/>
      <c r="H42" s="105"/>
      <c r="I42" s="105"/>
    </row>
    <row r="43" spans="1:9" x14ac:dyDescent="0.25">
      <c r="A43" s="348"/>
      <c r="B43" s="349"/>
      <c r="C43" s="349"/>
      <c r="D43" s="350"/>
      <c r="E43" s="105"/>
      <c r="F43" s="105"/>
      <c r="G43" s="105"/>
      <c r="H43" s="105"/>
      <c r="I43" s="105"/>
    </row>
    <row r="44" spans="1:9" x14ac:dyDescent="0.25">
      <c r="A44" s="348"/>
      <c r="B44" s="349"/>
      <c r="C44" s="349"/>
      <c r="D44" s="350"/>
      <c r="E44" s="105"/>
      <c r="F44" s="105"/>
      <c r="G44" s="105"/>
      <c r="H44" s="105"/>
      <c r="I44" s="105"/>
    </row>
    <row r="45" spans="1:9" x14ac:dyDescent="0.25">
      <c r="A45" s="351"/>
      <c r="B45" s="352"/>
      <c r="C45" s="352"/>
      <c r="D45" s="353"/>
      <c r="E45" s="105"/>
      <c r="F45" s="105"/>
      <c r="G45" s="105"/>
      <c r="H45" s="105"/>
      <c r="I45" s="105"/>
    </row>
    <row r="46" spans="1:9" x14ac:dyDescent="0.25">
      <c r="A46" s="242"/>
      <c r="B46" s="242"/>
      <c r="C46" s="242"/>
      <c r="D46" s="242"/>
      <c r="E46" s="243"/>
      <c r="F46" s="243"/>
      <c r="G46" s="243"/>
      <c r="H46" s="243"/>
      <c r="I46" s="243"/>
    </row>
    <row r="47" spans="1:9" x14ac:dyDescent="0.25">
      <c r="E47" s="51"/>
      <c r="F47" s="51"/>
      <c r="G47" s="51"/>
      <c r="H47" s="51"/>
      <c r="I47" s="51"/>
    </row>
  </sheetData>
  <sheetProtection algorithmName="SHA-512" hashValue="+DPLbZRixIYg2OE7uRLyNsbGnmdBgwPiHc3/cSOSzxeumszVIQHg6MdOeyLQB5zJeeocU2nhawuZrmyjtCWwag==" saltValue="KFmh8KMcpmZVGjw1+8/YGQ==" spinCount="100000" sheet="1" objects="1" scenarios="1"/>
  <mergeCells count="4">
    <mergeCell ref="A1:C1"/>
    <mergeCell ref="A35:A38"/>
    <mergeCell ref="D35:D38"/>
    <mergeCell ref="A40:D45"/>
  </mergeCells>
  <pageMargins left="0.70866141732283461" right="0.70866141732283461" top="0.78740157480314965" bottom="0.78740157480314965" header="0.31496062992125984" footer="0.31496062992125984"/>
  <pageSetup paperSize="9" scale="60"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pageSetUpPr fitToPage="1"/>
  </sheetPr>
  <dimension ref="A1:D68"/>
  <sheetViews>
    <sheetView zoomScaleNormal="100" workbookViewId="0">
      <selection sqref="A1:C1"/>
    </sheetView>
  </sheetViews>
  <sheetFormatPr baseColWidth="10" defaultColWidth="31.85546875" defaultRowHeight="26.25" customHeight="1" x14ac:dyDescent="0.25"/>
  <cols>
    <col min="1" max="1" width="32.7109375" style="52" customWidth="1"/>
    <col min="2" max="2" width="41.140625" style="49" customWidth="1"/>
    <col min="3" max="3" width="22.85546875" style="53" customWidth="1"/>
    <col min="4" max="4" width="34.28515625" style="80" customWidth="1"/>
    <col min="5" max="16384" width="31.85546875" style="52"/>
  </cols>
  <sheetData>
    <row r="1" spans="1:4" ht="60" customHeight="1" x14ac:dyDescent="0.25">
      <c r="A1" s="393" t="s">
        <v>159</v>
      </c>
      <c r="B1" s="394"/>
      <c r="C1" s="394"/>
      <c r="D1" s="133" t="s">
        <v>169</v>
      </c>
    </row>
    <row r="2" spans="1:4" ht="15.75" customHeight="1" x14ac:dyDescent="0.25">
      <c r="A2" s="269" t="s">
        <v>98</v>
      </c>
      <c r="B2" s="270" t="str">
        <f>'Berechnung (Teil-)Bevorschussun'!D3</f>
        <v>Hans Muster</v>
      </c>
      <c r="C2" s="272"/>
      <c r="D2" s="108"/>
    </row>
    <row r="3" spans="1:4" ht="16.5" customHeight="1" x14ac:dyDescent="0.25">
      <c r="A3" s="113" t="s">
        <v>108</v>
      </c>
      <c r="B3" s="114" t="s">
        <v>109</v>
      </c>
      <c r="C3" s="209" t="s">
        <v>70</v>
      </c>
      <c r="D3" s="108"/>
    </row>
    <row r="4" spans="1:4" ht="16.5" customHeight="1" x14ac:dyDescent="0.25">
      <c r="A4" s="116" t="s">
        <v>106</v>
      </c>
      <c r="B4" s="30"/>
      <c r="C4" s="210"/>
      <c r="D4" s="108"/>
    </row>
    <row r="5" spans="1:4" ht="16.5" customHeight="1" x14ac:dyDescent="0.25">
      <c r="A5" s="118"/>
      <c r="B5" s="119"/>
      <c r="C5" s="211">
        <v>0</v>
      </c>
      <c r="D5" s="108"/>
    </row>
    <row r="6" spans="1:4" ht="16.5" customHeight="1" x14ac:dyDescent="0.25">
      <c r="A6" s="118"/>
      <c r="B6" s="119"/>
      <c r="C6" s="211">
        <v>0</v>
      </c>
      <c r="D6" s="108"/>
    </row>
    <row r="7" spans="1:4" ht="16.5" customHeight="1" x14ac:dyDescent="0.25">
      <c r="A7" s="118"/>
      <c r="B7" s="119"/>
      <c r="C7" s="211">
        <v>0</v>
      </c>
      <c r="D7" s="108"/>
    </row>
    <row r="8" spans="1:4" ht="16.5" customHeight="1" x14ac:dyDescent="0.25">
      <c r="A8" s="118"/>
      <c r="B8" s="119"/>
      <c r="C8" s="211">
        <v>0</v>
      </c>
      <c r="D8" s="108"/>
    </row>
    <row r="9" spans="1:4" ht="16.5" customHeight="1" x14ac:dyDescent="0.25">
      <c r="A9" s="118"/>
      <c r="B9" s="119"/>
      <c r="C9" s="211">
        <v>0</v>
      </c>
      <c r="D9" s="108"/>
    </row>
    <row r="10" spans="1:4" ht="16.5" customHeight="1" x14ac:dyDescent="0.25">
      <c r="A10" s="118"/>
      <c r="B10" s="119"/>
      <c r="C10" s="211">
        <v>0</v>
      </c>
      <c r="D10" s="108"/>
    </row>
    <row r="11" spans="1:4" ht="16.5" customHeight="1" x14ac:dyDescent="0.25">
      <c r="A11" s="118"/>
      <c r="B11" s="119"/>
      <c r="C11" s="211">
        <v>0</v>
      </c>
      <c r="D11" s="108"/>
    </row>
    <row r="12" spans="1:4" ht="16.5" customHeight="1" x14ac:dyDescent="0.25">
      <c r="A12" s="118"/>
      <c r="B12" s="119"/>
      <c r="C12" s="211">
        <v>0</v>
      </c>
      <c r="D12" s="108"/>
    </row>
    <row r="13" spans="1:4" ht="16.5" customHeight="1" x14ac:dyDescent="0.25">
      <c r="A13" s="118"/>
      <c r="B13" s="119"/>
      <c r="C13" s="211">
        <v>0</v>
      </c>
      <c r="D13" s="108"/>
    </row>
    <row r="14" spans="1:4" ht="16.5" customHeight="1" x14ac:dyDescent="0.25">
      <c r="A14" s="118"/>
      <c r="B14" s="119"/>
      <c r="C14" s="211">
        <v>0</v>
      </c>
      <c r="D14" s="108"/>
    </row>
    <row r="15" spans="1:4" ht="16.5" customHeight="1" thickBot="1" x14ac:dyDescent="0.3">
      <c r="A15" s="121"/>
      <c r="B15" s="30"/>
      <c r="C15" s="212">
        <f>SUM(C5:C14)</f>
        <v>0</v>
      </c>
      <c r="D15" s="108"/>
    </row>
    <row r="16" spans="1:4" ht="16.5" customHeight="1" thickTop="1" x14ac:dyDescent="0.25">
      <c r="A16" s="121"/>
      <c r="B16" s="30"/>
      <c r="C16" s="213"/>
      <c r="D16" s="108"/>
    </row>
    <row r="17" spans="1:4" ht="16.5" customHeight="1" x14ac:dyDescent="0.25">
      <c r="A17" s="116" t="s">
        <v>141</v>
      </c>
      <c r="B17" s="30"/>
      <c r="C17" s="213"/>
      <c r="D17" s="108"/>
    </row>
    <row r="18" spans="1:4" ht="16.5" customHeight="1" x14ac:dyDescent="0.25">
      <c r="A18" s="124"/>
      <c r="B18" s="119"/>
      <c r="C18" s="211">
        <v>0</v>
      </c>
      <c r="D18" s="108"/>
    </row>
    <row r="19" spans="1:4" ht="16.5" customHeight="1" x14ac:dyDescent="0.25">
      <c r="A19" s="118"/>
      <c r="B19" s="119"/>
      <c r="C19" s="211">
        <v>0</v>
      </c>
      <c r="D19" s="108"/>
    </row>
    <row r="20" spans="1:4" ht="16.5" customHeight="1" thickBot="1" x14ac:dyDescent="0.3">
      <c r="A20" s="121"/>
      <c r="B20" s="30"/>
      <c r="C20" s="212">
        <f>SUM(C18:C19)</f>
        <v>0</v>
      </c>
      <c r="D20" s="108"/>
    </row>
    <row r="21" spans="1:4" ht="16.5" customHeight="1" thickTop="1" x14ac:dyDescent="0.25">
      <c r="A21" s="121"/>
      <c r="B21" s="30"/>
      <c r="C21" s="213"/>
      <c r="D21" s="108"/>
    </row>
    <row r="22" spans="1:4" ht="16.5" customHeight="1" x14ac:dyDescent="0.25">
      <c r="A22" s="116" t="s">
        <v>111</v>
      </c>
      <c r="B22" s="30"/>
      <c r="C22" s="210"/>
      <c r="D22" s="108"/>
    </row>
    <row r="23" spans="1:4" ht="16.5" customHeight="1" x14ac:dyDescent="0.25">
      <c r="A23" s="124"/>
      <c r="B23" s="119"/>
      <c r="C23" s="211">
        <v>0</v>
      </c>
      <c r="D23" s="108"/>
    </row>
    <row r="24" spans="1:4" ht="16.5" customHeight="1" x14ac:dyDescent="0.25">
      <c r="A24" s="118"/>
      <c r="B24" s="119"/>
      <c r="C24" s="211">
        <v>0</v>
      </c>
      <c r="D24" s="108"/>
    </row>
    <row r="25" spans="1:4" ht="16.5" customHeight="1" thickBot="1" x14ac:dyDescent="0.3">
      <c r="A25" s="121"/>
      <c r="B25" s="30"/>
      <c r="C25" s="212">
        <f>SUM(C23:C24)</f>
        <v>0</v>
      </c>
      <c r="D25" s="108"/>
    </row>
    <row r="26" spans="1:4" ht="16.5" customHeight="1" thickTop="1" x14ac:dyDescent="0.25">
      <c r="A26" s="121"/>
      <c r="B26" s="30"/>
      <c r="C26" s="210"/>
      <c r="D26" s="108"/>
    </row>
    <row r="27" spans="1:4" ht="16.5" customHeight="1" x14ac:dyDescent="0.25">
      <c r="A27" s="116" t="s">
        <v>112</v>
      </c>
      <c r="B27" s="30"/>
      <c r="C27" s="210"/>
      <c r="D27" s="108"/>
    </row>
    <row r="28" spans="1:4" ht="16.5" customHeight="1" x14ac:dyDescent="0.25">
      <c r="A28" s="118"/>
      <c r="B28" s="119"/>
      <c r="C28" s="211">
        <v>0</v>
      </c>
      <c r="D28" s="108"/>
    </row>
    <row r="29" spans="1:4" ht="16.5" customHeight="1" x14ac:dyDescent="0.25">
      <c r="A29" s="124"/>
      <c r="B29" s="119"/>
      <c r="C29" s="211">
        <v>0</v>
      </c>
      <c r="D29" s="125"/>
    </row>
    <row r="30" spans="1:4" ht="16.5" customHeight="1" x14ac:dyDescent="0.25">
      <c r="A30" s="118"/>
      <c r="B30" s="119"/>
      <c r="C30" s="211">
        <v>0</v>
      </c>
      <c r="D30" s="125"/>
    </row>
    <row r="31" spans="1:4" ht="16.5" customHeight="1" thickBot="1" x14ac:dyDescent="0.3">
      <c r="A31" s="121"/>
      <c r="B31" s="30"/>
      <c r="C31" s="212">
        <f>SUM(C28:C30)</f>
        <v>0</v>
      </c>
      <c r="D31" s="125"/>
    </row>
    <row r="32" spans="1:4" ht="16.5" customHeight="1" thickTop="1" x14ac:dyDescent="0.25">
      <c r="A32" s="121"/>
      <c r="B32" s="30"/>
      <c r="C32" s="210"/>
      <c r="D32" s="125"/>
    </row>
    <row r="33" spans="1:4" ht="16.5" customHeight="1" x14ac:dyDescent="0.25">
      <c r="A33" s="116" t="s">
        <v>107</v>
      </c>
      <c r="B33" s="30"/>
      <c r="C33" s="210"/>
      <c r="D33" s="125"/>
    </row>
    <row r="34" spans="1:4" ht="16.5" customHeight="1" x14ac:dyDescent="0.25">
      <c r="A34" s="118"/>
      <c r="B34" s="119"/>
      <c r="C34" s="211">
        <v>0</v>
      </c>
      <c r="D34" s="125"/>
    </row>
    <row r="35" spans="1:4" ht="16.5" customHeight="1" x14ac:dyDescent="0.25">
      <c r="A35" s="118"/>
      <c r="B35" s="119"/>
      <c r="C35" s="211">
        <v>0</v>
      </c>
      <c r="D35" s="125"/>
    </row>
    <row r="36" spans="1:4" ht="16.5" customHeight="1" thickBot="1" x14ac:dyDescent="0.3">
      <c r="A36" s="121"/>
      <c r="B36" s="30"/>
      <c r="C36" s="212">
        <f>SUM(C34:C35)</f>
        <v>0</v>
      </c>
      <c r="D36" s="275"/>
    </row>
    <row r="37" spans="1:4" ht="16.5" customHeight="1" thickTop="1" x14ac:dyDescent="0.25">
      <c r="A37" s="121"/>
      <c r="B37" s="30"/>
      <c r="C37" s="213"/>
      <c r="D37" s="275"/>
    </row>
    <row r="38" spans="1:4" ht="16.5" customHeight="1" x14ac:dyDescent="0.25">
      <c r="A38" s="116" t="s">
        <v>139</v>
      </c>
      <c r="B38" s="30"/>
      <c r="C38" s="213"/>
      <c r="D38" s="275"/>
    </row>
    <row r="39" spans="1:4" ht="16.5" customHeight="1" x14ac:dyDescent="0.25">
      <c r="A39" s="118"/>
      <c r="B39" s="119"/>
      <c r="C39" s="211">
        <v>0</v>
      </c>
      <c r="D39" s="125"/>
    </row>
    <row r="40" spans="1:4" ht="16.5" customHeight="1" x14ac:dyDescent="0.25">
      <c r="A40" s="118"/>
      <c r="B40" s="119"/>
      <c r="C40" s="211">
        <v>0</v>
      </c>
      <c r="D40" s="125"/>
    </row>
    <row r="41" spans="1:4" ht="16.5" customHeight="1" thickBot="1" x14ac:dyDescent="0.3">
      <c r="A41" s="116"/>
      <c r="B41" s="30"/>
      <c r="C41" s="212">
        <f>SUM(C39:C40)</f>
        <v>0</v>
      </c>
      <c r="D41" s="125"/>
    </row>
    <row r="42" spans="1:4" ht="16.5" customHeight="1" thickTop="1" x14ac:dyDescent="0.25">
      <c r="A42" s="116"/>
      <c r="B42" s="30"/>
      <c r="C42" s="213"/>
      <c r="D42" s="125"/>
    </row>
    <row r="43" spans="1:4" ht="16.5" customHeight="1" x14ac:dyDescent="0.25">
      <c r="A43" s="116" t="s">
        <v>110</v>
      </c>
      <c r="B43" s="30"/>
      <c r="C43" s="210"/>
      <c r="D43" s="125"/>
    </row>
    <row r="44" spans="1:4" ht="16.5" customHeight="1" x14ac:dyDescent="0.25">
      <c r="A44" s="118"/>
      <c r="B44" s="119"/>
      <c r="C44" s="211">
        <v>0</v>
      </c>
      <c r="D44" s="125"/>
    </row>
    <row r="45" spans="1:4" ht="16.5" customHeight="1" x14ac:dyDescent="0.25">
      <c r="A45" s="118"/>
      <c r="B45" s="119"/>
      <c r="C45" s="211">
        <v>0</v>
      </c>
      <c r="D45" s="125"/>
    </row>
    <row r="46" spans="1:4" ht="16.5" customHeight="1" x14ac:dyDescent="0.25">
      <c r="A46" s="118"/>
      <c r="B46" s="119"/>
      <c r="C46" s="211">
        <v>0</v>
      </c>
      <c r="D46" s="125"/>
    </row>
    <row r="47" spans="1:4" ht="16.5" customHeight="1" x14ac:dyDescent="0.25">
      <c r="A47" s="118"/>
      <c r="B47" s="119"/>
      <c r="C47" s="211">
        <v>0</v>
      </c>
      <c r="D47" s="125"/>
    </row>
    <row r="48" spans="1:4" ht="16.5" customHeight="1" thickBot="1" x14ac:dyDescent="0.3">
      <c r="A48" s="121"/>
      <c r="B48" s="30"/>
      <c r="C48" s="212">
        <f>SUM(C44:C47)</f>
        <v>0</v>
      </c>
      <c r="D48" s="125"/>
    </row>
    <row r="49" spans="1:4" ht="16.5" customHeight="1" thickTop="1" thickBot="1" x14ac:dyDescent="0.3">
      <c r="A49" s="121"/>
      <c r="B49" s="30"/>
      <c r="C49" s="210"/>
      <c r="D49" s="125"/>
    </row>
    <row r="50" spans="1:4" ht="30" customHeight="1" thickBot="1" x14ac:dyDescent="0.3">
      <c r="A50" s="126" t="s">
        <v>14</v>
      </c>
      <c r="B50" s="127"/>
      <c r="C50" s="214">
        <f>C15+C20+C25+C31+C36+C41-C48</f>
        <v>0</v>
      </c>
      <c r="D50" s="129"/>
    </row>
    <row r="51" spans="1:4" ht="14.1" customHeight="1" x14ac:dyDescent="0.25">
      <c r="A51" s="130"/>
      <c r="B51" s="42"/>
      <c r="C51" s="131"/>
      <c r="D51" s="132"/>
    </row>
    <row r="52" spans="1:4" ht="14.1" customHeight="1" x14ac:dyDescent="0.25">
      <c r="A52" s="345" t="s">
        <v>169</v>
      </c>
      <c r="B52" s="346"/>
      <c r="C52" s="346"/>
      <c r="D52" s="347"/>
    </row>
    <row r="53" spans="1:4" ht="14.1" customHeight="1" x14ac:dyDescent="0.25">
      <c r="A53" s="348"/>
      <c r="B53" s="349"/>
      <c r="C53" s="349"/>
      <c r="D53" s="350"/>
    </row>
    <row r="54" spans="1:4" ht="14.1" customHeight="1" x14ac:dyDescent="0.25">
      <c r="A54" s="348"/>
      <c r="B54" s="349"/>
      <c r="C54" s="349"/>
      <c r="D54" s="350"/>
    </row>
    <row r="55" spans="1:4" ht="14.1" customHeight="1" x14ac:dyDescent="0.25">
      <c r="A55" s="348"/>
      <c r="B55" s="349"/>
      <c r="C55" s="349"/>
      <c r="D55" s="350"/>
    </row>
    <row r="56" spans="1:4" ht="14.1" customHeight="1" x14ac:dyDescent="0.25">
      <c r="A56" s="348"/>
      <c r="B56" s="349"/>
      <c r="C56" s="349"/>
      <c r="D56" s="350"/>
    </row>
    <row r="57" spans="1:4" ht="14.1" customHeight="1" x14ac:dyDescent="0.25">
      <c r="A57" s="351"/>
      <c r="B57" s="352"/>
      <c r="C57" s="352"/>
      <c r="D57" s="353"/>
    </row>
    <row r="58" spans="1:4" ht="14.1" customHeight="1" x14ac:dyDescent="0.25">
      <c r="A58" s="242"/>
      <c r="B58" s="242"/>
      <c r="C58" s="242"/>
      <c r="D58" s="242"/>
    </row>
    <row r="59" spans="1:4" ht="14.1" customHeight="1" x14ac:dyDescent="0.25">
      <c r="C59" s="52"/>
    </row>
    <row r="60" spans="1:4" ht="26.25" customHeight="1" x14ac:dyDescent="0.25">
      <c r="C60" s="52"/>
    </row>
    <row r="61" spans="1:4" ht="26.25" customHeight="1" x14ac:dyDescent="0.25">
      <c r="C61" s="52"/>
    </row>
    <row r="62" spans="1:4" ht="26.25" customHeight="1" x14ac:dyDescent="0.25">
      <c r="C62" s="52"/>
    </row>
    <row r="63" spans="1:4" ht="26.25" customHeight="1" x14ac:dyDescent="0.25">
      <c r="C63" s="52"/>
    </row>
    <row r="64" spans="1:4" ht="26.25" customHeight="1" x14ac:dyDescent="0.25">
      <c r="C64" s="52"/>
    </row>
    <row r="65" spans="3:3" ht="26.25" customHeight="1" x14ac:dyDescent="0.25">
      <c r="C65" s="52"/>
    </row>
    <row r="66" spans="3:3" ht="26.25" customHeight="1" x14ac:dyDescent="0.25">
      <c r="C66" s="52"/>
    </row>
    <row r="67" spans="3:3" ht="26.25" customHeight="1" x14ac:dyDescent="0.25">
      <c r="C67" s="52"/>
    </row>
    <row r="68" spans="3:3" ht="26.25" customHeight="1" x14ac:dyDescent="0.25">
      <c r="C68" s="52"/>
    </row>
  </sheetData>
  <sheetProtection algorithmName="SHA-512" hashValue="jVncSdGlwA2S4Ays5wywggk2yKFz2TxAv64bJMMrALcVbci1fgOE+MCgNMsQQL5gLlAqdBUOtwQEM1moCu5Tww==" saltValue="/nEF6HSe38ZwQ5I/LMsjkQ==" spinCount="100000" sheet="1" objects="1" scenarios="1"/>
  <mergeCells count="2">
    <mergeCell ref="A1:C1"/>
    <mergeCell ref="A52:D57"/>
  </mergeCells>
  <pageMargins left="0.70866141732283472" right="0.70866141732283472" top="0.78740157480314965" bottom="0.78740157480314965" header="0.31496062992125984" footer="0.31496062992125984"/>
  <pageSetup paperSize="9" scale="66"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pageSetUpPr fitToPage="1"/>
  </sheetPr>
  <dimension ref="A1:E39"/>
  <sheetViews>
    <sheetView zoomScaleNormal="100" workbookViewId="0">
      <selection sqref="A1:C1"/>
    </sheetView>
  </sheetViews>
  <sheetFormatPr baseColWidth="10" defaultRowHeight="14.25" x14ac:dyDescent="0.25"/>
  <cols>
    <col min="1" max="1" width="11.42578125" style="49"/>
    <col min="2" max="2" width="58.5703125" style="49" customWidth="1"/>
    <col min="3" max="3" width="21.5703125" style="50" customWidth="1"/>
    <col min="4" max="4" width="34.28515625" style="78" customWidth="1"/>
    <col min="5" max="16384" width="11.42578125" style="49"/>
  </cols>
  <sheetData>
    <row r="1" spans="1:4" ht="60.75" customHeight="1" x14ac:dyDescent="0.25">
      <c r="A1" s="393" t="s">
        <v>164</v>
      </c>
      <c r="B1" s="394"/>
      <c r="C1" s="394"/>
      <c r="D1" s="106" t="s">
        <v>169</v>
      </c>
    </row>
    <row r="2" spans="1:4" ht="15.75" customHeight="1" x14ac:dyDescent="0.25">
      <c r="A2" s="269" t="s">
        <v>98</v>
      </c>
      <c r="B2" s="270" t="str">
        <f>'Berechnung (Teil-)Bevorschussun'!D3</f>
        <v>Hans Muster</v>
      </c>
      <c r="C2" s="271"/>
      <c r="D2" s="273"/>
    </row>
    <row r="3" spans="1:4" ht="33" customHeight="1" x14ac:dyDescent="0.25">
      <c r="A3" s="266"/>
      <c r="B3" s="54"/>
      <c r="C3" s="267"/>
      <c r="D3" s="108"/>
    </row>
    <row r="4" spans="1:4" x14ac:dyDescent="0.25">
      <c r="A4" s="121">
        <v>190</v>
      </c>
      <c r="B4" s="30" t="s">
        <v>96</v>
      </c>
      <c r="C4" s="43">
        <v>0</v>
      </c>
      <c r="D4" s="108"/>
    </row>
    <row r="5" spans="1:4" x14ac:dyDescent="0.25">
      <c r="A5" s="121">
        <v>190</v>
      </c>
      <c r="B5" s="30" t="s">
        <v>170</v>
      </c>
      <c r="C5" s="43">
        <v>0</v>
      </c>
      <c r="D5" s="108"/>
    </row>
    <row r="6" spans="1:4" x14ac:dyDescent="0.25">
      <c r="A6" s="135"/>
      <c r="B6" s="30"/>
      <c r="C6" s="136"/>
      <c r="D6" s="108"/>
    </row>
    <row r="7" spans="1:4" x14ac:dyDescent="0.25">
      <c r="A7" s="135"/>
      <c r="B7" s="38" t="s">
        <v>103</v>
      </c>
      <c r="C7" s="136"/>
      <c r="D7" s="108"/>
    </row>
    <row r="8" spans="1:4" x14ac:dyDescent="0.25">
      <c r="A8" s="268" t="s">
        <v>90</v>
      </c>
      <c r="B8" s="30" t="s">
        <v>91</v>
      </c>
      <c r="C8" s="43">
        <v>0</v>
      </c>
      <c r="D8" s="108"/>
    </row>
    <row r="9" spans="1:4" x14ac:dyDescent="0.25">
      <c r="A9" s="135"/>
      <c r="B9" s="30"/>
      <c r="C9" s="136"/>
      <c r="D9" s="108"/>
    </row>
    <row r="10" spans="1:4" x14ac:dyDescent="0.25">
      <c r="A10" s="135"/>
      <c r="B10" s="38" t="s">
        <v>102</v>
      </c>
      <c r="C10" s="136"/>
      <c r="D10" s="108"/>
    </row>
    <row r="11" spans="1:4" ht="25.5" x14ac:dyDescent="0.25">
      <c r="A11" s="135"/>
      <c r="B11" s="144" t="s">
        <v>101</v>
      </c>
      <c r="C11" s="136"/>
      <c r="D11" s="108"/>
    </row>
    <row r="12" spans="1:4" x14ac:dyDescent="0.25">
      <c r="A12" s="135"/>
      <c r="B12" s="30"/>
      <c r="C12" s="136"/>
      <c r="D12" s="108"/>
    </row>
    <row r="13" spans="1:4" x14ac:dyDescent="0.25">
      <c r="A13" s="135" t="s">
        <v>92</v>
      </c>
      <c r="B13" s="30" t="s">
        <v>93</v>
      </c>
      <c r="C13" s="43">
        <v>0</v>
      </c>
      <c r="D13" s="108"/>
    </row>
    <row r="14" spans="1:4" x14ac:dyDescent="0.25">
      <c r="A14" s="135"/>
      <c r="B14" s="30"/>
      <c r="C14" s="136"/>
      <c r="D14" s="108"/>
    </row>
    <row r="15" spans="1:4" x14ac:dyDescent="0.25">
      <c r="A15" s="268" t="s">
        <v>95</v>
      </c>
      <c r="B15" s="30" t="s">
        <v>94</v>
      </c>
      <c r="C15" s="43">
        <v>0</v>
      </c>
      <c r="D15" s="108"/>
    </row>
    <row r="16" spans="1:4" x14ac:dyDescent="0.25">
      <c r="A16" s="135"/>
      <c r="B16" s="30"/>
      <c r="C16" s="136"/>
      <c r="D16" s="108"/>
    </row>
    <row r="17" spans="1:5" ht="37.5" customHeight="1" x14ac:dyDescent="0.25">
      <c r="A17" s="109">
        <v>190</v>
      </c>
      <c r="B17" s="110" t="s">
        <v>97</v>
      </c>
      <c r="C17" s="111">
        <f>(C4+C5)-C8-C13-C15</f>
        <v>0</v>
      </c>
      <c r="D17" s="107"/>
    </row>
    <row r="18" spans="1:5" x14ac:dyDescent="0.25">
      <c r="A18" s="42"/>
      <c r="B18" s="42"/>
      <c r="C18" s="98"/>
      <c r="D18" s="112"/>
    </row>
    <row r="19" spans="1:5" ht="15" x14ac:dyDescent="0.25">
      <c r="A19" s="345" t="s">
        <v>169</v>
      </c>
      <c r="B19" s="324"/>
      <c r="C19" s="324"/>
      <c r="D19" s="325"/>
      <c r="E19" s="95"/>
    </row>
    <row r="20" spans="1:5" ht="15" x14ac:dyDescent="0.25">
      <c r="A20" s="343"/>
      <c r="B20" s="326"/>
      <c r="C20" s="326"/>
      <c r="D20" s="327"/>
      <c r="E20" s="95"/>
    </row>
    <row r="21" spans="1:5" ht="15" x14ac:dyDescent="0.25">
      <c r="A21" s="343"/>
      <c r="B21" s="326"/>
      <c r="C21" s="326"/>
      <c r="D21" s="327"/>
      <c r="E21" s="95"/>
    </row>
    <row r="22" spans="1:5" ht="15" x14ac:dyDescent="0.25">
      <c r="A22" s="343"/>
      <c r="B22" s="326"/>
      <c r="C22" s="326"/>
      <c r="D22" s="327"/>
      <c r="E22" s="95"/>
    </row>
    <row r="23" spans="1:5" ht="15" x14ac:dyDescent="0.25">
      <c r="A23" s="343"/>
      <c r="B23" s="326"/>
      <c r="C23" s="326"/>
      <c r="D23" s="327"/>
      <c r="E23" s="95"/>
    </row>
    <row r="24" spans="1:5" ht="15" x14ac:dyDescent="0.25">
      <c r="A24" s="344"/>
      <c r="B24" s="328"/>
      <c r="C24" s="328"/>
      <c r="D24" s="329"/>
      <c r="E24" s="95"/>
    </row>
    <row r="25" spans="1:5" ht="15" x14ac:dyDescent="0.25">
      <c r="B25" s="95"/>
      <c r="C25" s="95"/>
      <c r="D25" s="95"/>
      <c r="E25" s="95"/>
    </row>
    <row r="26" spans="1:5" x14ac:dyDescent="0.25">
      <c r="D26" s="73"/>
    </row>
    <row r="27" spans="1:5" x14ac:dyDescent="0.25">
      <c r="D27" s="72"/>
    </row>
    <row r="28" spans="1:5" x14ac:dyDescent="0.25">
      <c r="D28" s="72"/>
    </row>
    <row r="29" spans="1:5" x14ac:dyDescent="0.25">
      <c r="D29" s="72"/>
    </row>
    <row r="30" spans="1:5" x14ac:dyDescent="0.25">
      <c r="D30" s="81"/>
    </row>
    <row r="31" spans="1:5" x14ac:dyDescent="0.25">
      <c r="D31" s="81"/>
    </row>
    <row r="32" spans="1:5" x14ac:dyDescent="0.25">
      <c r="D32" s="81"/>
    </row>
    <row r="33" spans="4:4" x14ac:dyDescent="0.25">
      <c r="D33" s="81"/>
    </row>
    <row r="34" spans="4:4" x14ac:dyDescent="0.25">
      <c r="D34" s="81"/>
    </row>
    <row r="36" spans="4:4" x14ac:dyDescent="0.25">
      <c r="D36" s="395"/>
    </row>
    <row r="37" spans="4:4" x14ac:dyDescent="0.25">
      <c r="D37" s="396"/>
    </row>
    <row r="38" spans="4:4" x14ac:dyDescent="0.25">
      <c r="D38" s="396"/>
    </row>
    <row r="39" spans="4:4" x14ac:dyDescent="0.25">
      <c r="D39" s="396"/>
    </row>
  </sheetData>
  <sheetProtection algorithmName="SHA-512" hashValue="u8viTo92nRYO5kBDFizqhF4I2MTqSqJzeOK1nBb2v8a6SzU9ig3Dg1BTBZH54ftyZup9Ju0X+4AfWasnNvTnWw==" saltValue="eHRCMOdvQsbEUuvCIrpygQ==" spinCount="100000" sheet="1" objects="1" scenarios="1"/>
  <mergeCells count="3">
    <mergeCell ref="A1:C1"/>
    <mergeCell ref="D36:D39"/>
    <mergeCell ref="A19:D24"/>
  </mergeCells>
  <pageMargins left="0.70866141732283472" right="0.70866141732283472" top="0.78740157480314965" bottom="0.78740157480314965"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4</vt:i4>
      </vt:variant>
    </vt:vector>
  </HeadingPairs>
  <TitlesOfParts>
    <vt:vector size="18" baseType="lpstr">
      <vt:lpstr>Berechnung (Teil-)Bevorschussun</vt:lpstr>
      <vt:lpstr>Berechnung massgebendes Einkomm</vt:lpstr>
      <vt:lpstr>Berechnung tatsäch Verhältnisse</vt:lpstr>
      <vt:lpstr>100.1 EK KlientIn</vt:lpstr>
      <vt:lpstr>100.2 EK KlientIn </vt:lpstr>
      <vt:lpstr>100.3 EK KlientIn</vt:lpstr>
      <vt:lpstr>270.1 VP KlientIn</vt:lpstr>
      <vt:lpstr>400.1 Vermögen KlientIn</vt:lpstr>
      <vt:lpstr>190 Liegenschaft KlientIn</vt:lpstr>
      <vt:lpstr>101.1 EK PartnerIn</vt:lpstr>
      <vt:lpstr>101.2 EK PartnerIn</vt:lpstr>
      <vt:lpstr>270.2 VP PartnerIn</vt:lpstr>
      <vt:lpstr>400.2 Vermögen PartnerIn</vt:lpstr>
      <vt:lpstr>190 Liegenschaft PartnerIn</vt:lpstr>
      <vt:lpstr>'Berechnung (Teil-)Bevorschussun'!_GoBack</vt:lpstr>
      <vt:lpstr>'190 Liegenschaft KlientIn'!Druckbereich</vt:lpstr>
      <vt:lpstr>'190 Liegenschaft PartnerIn'!Druckbereich</vt:lpstr>
      <vt:lpstr>'Berechnung (Teil-)Bevorschussun'!Druckbereich</vt:lpstr>
    </vt:vector>
  </TitlesOfParts>
  <Company>Gemeindeverwaltung Hochdorf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Gemeindeverwaltung Hochdorf</dc:creator>
  <cp:lastModifiedBy>Raphael Theiler</cp:lastModifiedBy>
  <cp:lastPrinted>2024-11-14T06:30:43Z</cp:lastPrinted>
  <dcterms:created xsi:type="dcterms:W3CDTF">2017-09-11T12:24:20Z</dcterms:created>
  <dcterms:modified xsi:type="dcterms:W3CDTF">2024-11-18T09:17:33Z</dcterms:modified>
</cp:coreProperties>
</file>